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120" windowWidth="20490" windowHeight="694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PROJEKATA'!$A$2:$I$11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SAP'!$A$1:$K$98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N108" i="14"/>
  <c r="M108" i="14"/>
  <c r="J108" i="14"/>
  <c r="H108" i="14"/>
  <c r="F108" i="14"/>
  <c r="W107" i="14"/>
  <c r="V107" i="14"/>
  <c r="U107" i="14"/>
  <c r="T107" i="14"/>
  <c r="R107" i="14"/>
  <c r="Q107" i="14"/>
  <c r="P107" i="14"/>
  <c r="N107" i="14"/>
  <c r="M107" i="14"/>
  <c r="J107" i="14"/>
  <c r="H107" i="14"/>
  <c r="F107" i="14"/>
  <c r="W105" i="14"/>
  <c r="V105" i="14"/>
  <c r="U105" i="14"/>
  <c r="T105" i="14"/>
  <c r="R105" i="14"/>
  <c r="Q105" i="14"/>
  <c r="P105" i="14"/>
  <c r="N105" i="14"/>
  <c r="M105" i="14"/>
  <c r="J105" i="14"/>
  <c r="H105" i="14"/>
  <c r="F105" i="14"/>
  <c r="W104" i="14"/>
  <c r="V104" i="14"/>
  <c r="U104" i="14"/>
  <c r="T104" i="14"/>
  <c r="R104" i="14"/>
  <c r="Q104" i="14"/>
  <c r="P104" i="14"/>
  <c r="N104" i="14"/>
  <c r="M104" i="14"/>
  <c r="J104" i="14"/>
  <c r="H104" i="14"/>
  <c r="F104" i="14"/>
  <c r="W103" i="14"/>
  <c r="V103" i="14"/>
  <c r="U103" i="14"/>
  <c r="T103" i="14"/>
  <c r="R103" i="14"/>
  <c r="Q103" i="14"/>
  <c r="P103" i="14"/>
  <c r="N103" i="14"/>
  <c r="M103" i="14"/>
  <c r="J103" i="14"/>
  <c r="H103" i="14"/>
  <c r="F103" i="14"/>
  <c r="W102" i="14"/>
  <c r="V102" i="14"/>
  <c r="U102" i="14"/>
  <c r="T102" i="14"/>
  <c r="R102" i="14"/>
  <c r="Q102" i="14"/>
  <c r="P102" i="14"/>
  <c r="N102" i="14"/>
  <c r="M102" i="14"/>
  <c r="J102" i="14"/>
  <c r="H102" i="14"/>
  <c r="F102" i="14"/>
  <c r="W101" i="14"/>
  <c r="V101" i="14"/>
  <c r="U101" i="14"/>
  <c r="T101" i="14"/>
  <c r="R101" i="14"/>
  <c r="Q101" i="14"/>
  <c r="P101" i="14"/>
  <c r="N101" i="14"/>
  <c r="M101" i="14"/>
  <c r="J101" i="14"/>
  <c r="H101" i="14"/>
  <c r="F101" i="14"/>
  <c r="W99" i="14"/>
  <c r="V99" i="14"/>
  <c r="U99" i="14"/>
  <c r="T99" i="14"/>
  <c r="R99" i="14"/>
  <c r="Q99" i="14"/>
  <c r="P99" i="14"/>
  <c r="N99" i="14"/>
  <c r="M99" i="14"/>
  <c r="J99" i="14"/>
  <c r="H99" i="14"/>
  <c r="F99" i="14"/>
  <c r="W98" i="14"/>
  <c r="V98" i="14"/>
  <c r="U98" i="14"/>
  <c r="T98" i="14"/>
  <c r="R98" i="14"/>
  <c r="Q98" i="14"/>
  <c r="P98" i="14"/>
  <c r="N98" i="14"/>
  <c r="M98" i="14"/>
  <c r="J98" i="14"/>
  <c r="H98" i="14"/>
  <c r="F98" i="14"/>
  <c r="W97" i="14"/>
  <c r="V97" i="14"/>
  <c r="U97" i="14"/>
  <c r="T97" i="14"/>
  <c r="R97" i="14"/>
  <c r="Q97" i="14"/>
  <c r="P97" i="14"/>
  <c r="N97" i="14"/>
  <c r="M97" i="14"/>
  <c r="J97" i="14"/>
  <c r="H97" i="14"/>
  <c r="F97" i="14"/>
  <c r="W96" i="14"/>
  <c r="V96" i="14"/>
  <c r="U96" i="14"/>
  <c r="T96" i="14"/>
  <c r="R96" i="14"/>
  <c r="Q96" i="14"/>
  <c r="P96" i="14"/>
  <c r="N96" i="14"/>
  <c r="M96" i="14"/>
  <c r="J96" i="14"/>
  <c r="H96" i="14"/>
  <c r="F96" i="14"/>
  <c r="W95" i="14"/>
  <c r="V95" i="14"/>
  <c r="U95" i="14"/>
  <c r="T95" i="14"/>
  <c r="R95" i="14"/>
  <c r="Q95" i="14"/>
  <c r="P95" i="14"/>
  <c r="N95" i="14"/>
  <c r="M95" i="14"/>
  <c r="J95" i="14"/>
  <c r="H95" i="14"/>
  <c r="F95" i="14"/>
  <c r="W94" i="14"/>
  <c r="V94" i="14"/>
  <c r="U94" i="14"/>
  <c r="T94" i="14"/>
  <c r="R94" i="14"/>
  <c r="Q94" i="14"/>
  <c r="P94" i="14"/>
  <c r="N94" i="14"/>
  <c r="M94" i="14"/>
  <c r="J94" i="14"/>
  <c r="H94" i="14"/>
  <c r="F94" i="14"/>
  <c r="W93" i="14"/>
  <c r="V93" i="14"/>
  <c r="U93" i="14"/>
  <c r="T93" i="14"/>
  <c r="R93" i="14"/>
  <c r="Q93" i="14"/>
  <c r="P93" i="14"/>
  <c r="N93" i="14"/>
  <c r="M93" i="14"/>
  <c r="J93" i="14"/>
  <c r="H93" i="14"/>
  <c r="F93" i="14"/>
  <c r="W88" i="14"/>
  <c r="V88" i="14"/>
  <c r="U88" i="14"/>
  <c r="T88" i="14"/>
  <c r="R88" i="14"/>
  <c r="Q88" i="14"/>
  <c r="P88" i="14"/>
  <c r="N88" i="14"/>
  <c r="M88" i="14"/>
  <c r="J88" i="14"/>
  <c r="H88" i="14"/>
  <c r="F88" i="14"/>
  <c r="W87" i="14"/>
  <c r="V87" i="14"/>
  <c r="U87" i="14"/>
  <c r="T87" i="14"/>
  <c r="R87" i="14"/>
  <c r="Q87" i="14"/>
  <c r="P87" i="14"/>
  <c r="N87" i="14"/>
  <c r="M87" i="14"/>
  <c r="J87" i="14"/>
  <c r="H87" i="14"/>
  <c r="F87" i="14"/>
  <c r="W85" i="14"/>
  <c r="V85" i="14"/>
  <c r="U85" i="14"/>
  <c r="T85" i="14"/>
  <c r="R85" i="14"/>
  <c r="Q85" i="14"/>
  <c r="P85" i="14"/>
  <c r="N85" i="14"/>
  <c r="M85" i="14"/>
  <c r="J85" i="14"/>
  <c r="H85" i="14"/>
  <c r="F85" i="14"/>
  <c r="W84" i="14"/>
  <c r="V84" i="14"/>
  <c r="U84" i="14"/>
  <c r="T84" i="14"/>
  <c r="R84" i="14"/>
  <c r="Q84" i="14"/>
  <c r="P84" i="14"/>
  <c r="N84" i="14"/>
  <c r="M84" i="14"/>
  <c r="J84" i="14"/>
  <c r="H84" i="14"/>
  <c r="F84" i="14"/>
  <c r="W83" i="14"/>
  <c r="V83" i="14"/>
  <c r="U83" i="14"/>
  <c r="T83" i="14"/>
  <c r="R83" i="14"/>
  <c r="Q83" i="14"/>
  <c r="P83" i="14"/>
  <c r="N83" i="14"/>
  <c r="M83" i="14"/>
  <c r="J83" i="14"/>
  <c r="H83" i="14"/>
  <c r="F83" i="14"/>
  <c r="W82" i="14"/>
  <c r="V82" i="14"/>
  <c r="U82" i="14"/>
  <c r="T82" i="14"/>
  <c r="R82" i="14"/>
  <c r="Q82" i="14"/>
  <c r="P82" i="14"/>
  <c r="N82" i="14"/>
  <c r="M82" i="14"/>
  <c r="J82" i="14"/>
  <c r="H82" i="14"/>
  <c r="F82" i="14"/>
  <c r="W81" i="14"/>
  <c r="V81" i="14"/>
  <c r="U81" i="14"/>
  <c r="T81" i="14"/>
  <c r="R81" i="14"/>
  <c r="Q81" i="14"/>
  <c r="P81" i="14"/>
  <c r="N81" i="14"/>
  <c r="M81" i="14"/>
  <c r="J81" i="14"/>
  <c r="H81" i="14"/>
  <c r="F81" i="14"/>
  <c r="W79" i="14"/>
  <c r="V79" i="14"/>
  <c r="U79" i="14"/>
  <c r="T79" i="14"/>
  <c r="R79" i="14"/>
  <c r="Q79" i="14"/>
  <c r="P79" i="14"/>
  <c r="N79" i="14"/>
  <c r="M79" i="14"/>
  <c r="J79" i="14"/>
  <c r="H79" i="14"/>
  <c r="F79" i="14"/>
  <c r="W78" i="14"/>
  <c r="V78" i="14"/>
  <c r="U78" i="14"/>
  <c r="T78" i="14"/>
  <c r="R78" i="14"/>
  <c r="Q78" i="14"/>
  <c r="P78" i="14"/>
  <c r="N78" i="14"/>
  <c r="M78" i="14"/>
  <c r="J78" i="14"/>
  <c r="H78" i="14"/>
  <c r="F78" i="14"/>
  <c r="W77" i="14"/>
  <c r="V77" i="14"/>
  <c r="U77" i="14"/>
  <c r="T77" i="14"/>
  <c r="R77" i="14"/>
  <c r="Q77" i="14"/>
  <c r="P77" i="14"/>
  <c r="N77" i="14"/>
  <c r="M77" i="14"/>
  <c r="J77" i="14"/>
  <c r="H77" i="14"/>
  <c r="F77" i="14"/>
  <c r="W76" i="14"/>
  <c r="V76" i="14"/>
  <c r="U76" i="14"/>
  <c r="T76" i="14"/>
  <c r="R76" i="14"/>
  <c r="Q76" i="14"/>
  <c r="P76" i="14"/>
  <c r="N76" i="14"/>
  <c r="M76" i="14"/>
  <c r="J76" i="14"/>
  <c r="H76" i="14"/>
  <c r="F76" i="14"/>
  <c r="W75" i="14"/>
  <c r="V75" i="14"/>
  <c r="U75" i="14"/>
  <c r="T75" i="14"/>
  <c r="R75" i="14"/>
  <c r="Q75" i="14"/>
  <c r="P75" i="14"/>
  <c r="N75" i="14"/>
  <c r="M75" i="14"/>
  <c r="J75" i="14"/>
  <c r="H75" i="14"/>
  <c r="F75" i="14"/>
  <c r="W74" i="14"/>
  <c r="V74" i="14"/>
  <c r="U74" i="14"/>
  <c r="T74" i="14"/>
  <c r="R74" i="14"/>
  <c r="Q74" i="14"/>
  <c r="P74" i="14"/>
  <c r="N74" i="14"/>
  <c r="M74" i="14"/>
  <c r="J74" i="14"/>
  <c r="H74" i="14"/>
  <c r="F74" i="14"/>
  <c r="W73" i="14"/>
  <c r="V73" i="14"/>
  <c r="U73" i="14"/>
  <c r="T73" i="14"/>
  <c r="R73" i="14"/>
  <c r="Q73" i="14"/>
  <c r="P73" i="14"/>
  <c r="N73" i="14"/>
  <c r="M73" i="14"/>
  <c r="J73" i="14"/>
  <c r="H73" i="14"/>
  <c r="F73" i="14"/>
  <c r="W68" i="14"/>
  <c r="V68" i="14"/>
  <c r="U68" i="14"/>
  <c r="T68" i="14"/>
  <c r="R68" i="14"/>
  <c r="Q68" i="14"/>
  <c r="P68" i="14"/>
  <c r="N68" i="14"/>
  <c r="M68" i="14"/>
  <c r="J68" i="14"/>
  <c r="F68" i="14"/>
  <c r="W67" i="14"/>
  <c r="V67" i="14"/>
  <c r="U67" i="14"/>
  <c r="T67" i="14"/>
  <c r="R67" i="14"/>
  <c r="Q67" i="14"/>
  <c r="P67" i="14"/>
  <c r="N67" i="14"/>
  <c r="M67" i="14"/>
  <c r="J67" i="14"/>
  <c r="F67" i="14"/>
  <c r="W66" i="14"/>
  <c r="V66" i="14"/>
  <c r="U66" i="14"/>
  <c r="T66" i="14"/>
  <c r="R66" i="14"/>
  <c r="Q66" i="14"/>
  <c r="P66" i="14"/>
  <c r="N66" i="14"/>
  <c r="M66" i="14"/>
  <c r="J66" i="14"/>
  <c r="F66" i="14"/>
  <c r="W65" i="14"/>
  <c r="V65" i="14"/>
  <c r="U65" i="14"/>
  <c r="T65" i="14"/>
  <c r="R65" i="14"/>
  <c r="Q65" i="14"/>
  <c r="P65" i="14"/>
  <c r="N65" i="14"/>
  <c r="M65" i="14"/>
  <c r="J65" i="14"/>
  <c r="F65" i="14"/>
  <c r="W64" i="14"/>
  <c r="V64" i="14"/>
  <c r="U64" i="14"/>
  <c r="T64" i="14"/>
  <c r="R64" i="14"/>
  <c r="Q64" i="14"/>
  <c r="P64" i="14"/>
  <c r="N64" i="14"/>
  <c r="M64" i="14"/>
  <c r="J64" i="14"/>
  <c r="F64" i="14"/>
  <c r="W62" i="14"/>
  <c r="V62" i="14"/>
  <c r="U62" i="14"/>
  <c r="T62" i="14"/>
  <c r="R62" i="14"/>
  <c r="Q62" i="14"/>
  <c r="P62" i="14"/>
  <c r="N62" i="14"/>
  <c r="M62" i="14"/>
  <c r="J62" i="14"/>
  <c r="F62" i="14"/>
  <c r="W61" i="14"/>
  <c r="V61" i="14"/>
  <c r="U61" i="14"/>
  <c r="T61" i="14"/>
  <c r="R61" i="14"/>
  <c r="Q61" i="14"/>
  <c r="P61" i="14"/>
  <c r="N61" i="14"/>
  <c r="M61" i="14"/>
  <c r="J61" i="14"/>
  <c r="F61" i="14"/>
  <c r="W60" i="14"/>
  <c r="V60" i="14"/>
  <c r="U60" i="14"/>
  <c r="T60" i="14"/>
  <c r="R60" i="14"/>
  <c r="Q60" i="14"/>
  <c r="P60" i="14"/>
  <c r="N60" i="14"/>
  <c r="M60" i="14"/>
  <c r="J60" i="14"/>
  <c r="F60" i="14"/>
  <c r="W57" i="14"/>
  <c r="V57" i="14"/>
  <c r="U57" i="14"/>
  <c r="T57" i="14"/>
  <c r="R57" i="14"/>
  <c r="Q57" i="14"/>
  <c r="P57" i="14"/>
  <c r="N57" i="14"/>
  <c r="M57" i="14"/>
  <c r="J57" i="14"/>
  <c r="F57" i="14"/>
  <c r="W56" i="14"/>
  <c r="V56" i="14"/>
  <c r="U56" i="14"/>
  <c r="T56" i="14"/>
  <c r="R56" i="14"/>
  <c r="Q56" i="14"/>
  <c r="P56" i="14"/>
  <c r="N56" i="14"/>
  <c r="M56" i="14"/>
  <c r="J56" i="14"/>
  <c r="F56" i="14"/>
  <c r="W55" i="14"/>
  <c r="V55" i="14"/>
  <c r="U55" i="14"/>
  <c r="T55" i="14"/>
  <c r="R55" i="14"/>
  <c r="Q55" i="14"/>
  <c r="P55" i="14"/>
  <c r="N55" i="14"/>
  <c r="M55" i="14"/>
  <c r="J55" i="14"/>
  <c r="F55" i="14"/>
  <c r="W54" i="14"/>
  <c r="V54" i="14"/>
  <c r="U54" i="14"/>
  <c r="T54" i="14"/>
  <c r="R54" i="14"/>
  <c r="Q54" i="14"/>
  <c r="P54" i="14"/>
  <c r="N54" i="14"/>
  <c r="M54" i="14"/>
  <c r="J54" i="14"/>
  <c r="F54" i="14"/>
  <c r="W52" i="14"/>
  <c r="V52" i="14"/>
  <c r="U52" i="14"/>
  <c r="T52" i="14"/>
  <c r="R52" i="14"/>
  <c r="Q52" i="14"/>
  <c r="P52" i="14"/>
  <c r="N52" i="14"/>
  <c r="M52" i="14"/>
  <c r="J52" i="14"/>
  <c r="F52" i="14"/>
  <c r="W50" i="14"/>
  <c r="V50" i="14"/>
  <c r="U50" i="14"/>
  <c r="T50" i="14"/>
  <c r="R50" i="14"/>
  <c r="Q50" i="14"/>
  <c r="P50" i="14"/>
  <c r="N50" i="14"/>
  <c r="M50" i="14"/>
  <c r="J50" i="14"/>
  <c r="F50" i="14"/>
  <c r="W48" i="14"/>
  <c r="V48" i="14"/>
  <c r="U48" i="14"/>
  <c r="T48" i="14"/>
  <c r="R48" i="14"/>
  <c r="Q48" i="14"/>
  <c r="P48" i="14"/>
  <c r="N48" i="14"/>
  <c r="M48" i="14"/>
  <c r="J48" i="14"/>
  <c r="F48" i="14"/>
  <c r="W47" i="14"/>
  <c r="V47" i="14"/>
  <c r="U47" i="14"/>
  <c r="T47" i="14"/>
  <c r="R47" i="14"/>
  <c r="Q47" i="14"/>
  <c r="P47" i="14"/>
  <c r="N47" i="14"/>
  <c r="M47" i="14"/>
  <c r="J47" i="14"/>
  <c r="F47" i="14"/>
  <c r="W46" i="14"/>
  <c r="V46" i="14"/>
  <c r="U46" i="14"/>
  <c r="T46" i="14"/>
  <c r="R46" i="14"/>
  <c r="Q46" i="14"/>
  <c r="P46" i="14"/>
  <c r="N46" i="14"/>
  <c r="M46" i="14"/>
  <c r="J46" i="14"/>
  <c r="F46" i="14"/>
  <c r="W45" i="14"/>
  <c r="V45" i="14"/>
  <c r="U45" i="14"/>
  <c r="T45" i="14"/>
  <c r="R45" i="14"/>
  <c r="Q45" i="14"/>
  <c r="P45" i="14"/>
  <c r="N45" i="14"/>
  <c r="M45" i="14"/>
  <c r="J45" i="14"/>
  <c r="F45" i="14"/>
  <c r="W44" i="14"/>
  <c r="V44" i="14"/>
  <c r="U44" i="14"/>
  <c r="T44" i="14"/>
  <c r="R44" i="14"/>
  <c r="Q44" i="14"/>
  <c r="P44" i="14"/>
  <c r="N44" i="14"/>
  <c r="M44" i="14"/>
  <c r="J44" i="14"/>
  <c r="F44" i="14"/>
  <c r="W43" i="14"/>
  <c r="V43" i="14"/>
  <c r="U43" i="14"/>
  <c r="T43" i="14"/>
  <c r="R43" i="14"/>
  <c r="Q43" i="14"/>
  <c r="P43" i="14"/>
  <c r="N43" i="14"/>
  <c r="M43" i="14"/>
  <c r="J43" i="14"/>
  <c r="F43" i="14"/>
  <c r="W41" i="14"/>
  <c r="V41" i="14"/>
  <c r="U41" i="14"/>
  <c r="T41" i="14"/>
  <c r="R41" i="14"/>
  <c r="Q41" i="14"/>
  <c r="P41" i="14"/>
  <c r="N41" i="14"/>
  <c r="M41" i="14"/>
  <c r="J41" i="14"/>
  <c r="F41" i="14"/>
  <c r="W40" i="14"/>
  <c r="V40" i="14"/>
  <c r="U40" i="14"/>
  <c r="T40" i="14"/>
  <c r="R40" i="14"/>
  <c r="Q40" i="14"/>
  <c r="P40" i="14"/>
  <c r="N40" i="14"/>
  <c r="M40" i="14"/>
  <c r="J40" i="14"/>
  <c r="F40" i="14"/>
  <c r="W37" i="14"/>
  <c r="V37" i="14"/>
  <c r="U37" i="14"/>
  <c r="T37" i="14"/>
  <c r="R37" i="14"/>
  <c r="Q37" i="14"/>
  <c r="P37" i="14"/>
  <c r="N37" i="14"/>
  <c r="M37" i="14"/>
  <c r="J37" i="14"/>
  <c r="F37" i="14"/>
  <c r="W36" i="14"/>
  <c r="V36" i="14"/>
  <c r="U36" i="14"/>
  <c r="T36" i="14"/>
  <c r="R36" i="14"/>
  <c r="Q36" i="14"/>
  <c r="P36" i="14"/>
  <c r="N36" i="14"/>
  <c r="M36" i="14"/>
  <c r="J36" i="14"/>
  <c r="F36" i="14"/>
  <c r="W35" i="14"/>
  <c r="V35" i="14"/>
  <c r="U35" i="14"/>
  <c r="T35" i="14"/>
  <c r="R35" i="14"/>
  <c r="Q35" i="14"/>
  <c r="P35" i="14"/>
  <c r="N35" i="14"/>
  <c r="M35" i="14"/>
  <c r="J35" i="14"/>
  <c r="F35" i="14"/>
  <c r="W34" i="14"/>
  <c r="V34" i="14"/>
  <c r="U34" i="14"/>
  <c r="T34" i="14"/>
  <c r="R34" i="14"/>
  <c r="Q34" i="14"/>
  <c r="P34" i="14"/>
  <c r="N34" i="14"/>
  <c r="M34" i="14"/>
  <c r="J34" i="14"/>
  <c r="F34" i="14"/>
  <c r="W32" i="14"/>
  <c r="V32" i="14"/>
  <c r="U32" i="14"/>
  <c r="T32" i="14"/>
  <c r="R32" i="14"/>
  <c r="Q32" i="14"/>
  <c r="P32" i="14"/>
  <c r="N32" i="14"/>
  <c r="M32" i="14"/>
  <c r="J32" i="14"/>
  <c r="F32" i="14"/>
  <c r="W31" i="14"/>
  <c r="V31" i="14"/>
  <c r="U31" i="14"/>
  <c r="T31" i="14"/>
  <c r="R31" i="14"/>
  <c r="Q31" i="14"/>
  <c r="P31" i="14"/>
  <c r="N31" i="14"/>
  <c r="M31" i="14"/>
  <c r="J31" i="14"/>
  <c r="F31" i="14"/>
  <c r="W29" i="14"/>
  <c r="V29" i="14"/>
  <c r="U29" i="14"/>
  <c r="T29" i="14"/>
  <c r="R29" i="14"/>
  <c r="Q29" i="14"/>
  <c r="P29" i="14"/>
  <c r="N29" i="14"/>
  <c r="M29" i="14"/>
  <c r="J29" i="14"/>
  <c r="F29" i="14"/>
  <c r="W28" i="14"/>
  <c r="V28" i="14"/>
  <c r="U28" i="14"/>
  <c r="T28" i="14"/>
  <c r="R28" i="14"/>
  <c r="Q28" i="14"/>
  <c r="P28" i="14"/>
  <c r="N28" i="14"/>
  <c r="M28" i="14"/>
  <c r="J28" i="14"/>
  <c r="F28" i="14"/>
  <c r="W27" i="14"/>
  <c r="V27" i="14"/>
  <c r="U27" i="14"/>
  <c r="T27" i="14"/>
  <c r="R27" i="14"/>
  <c r="Q27" i="14"/>
  <c r="P27" i="14"/>
  <c r="N27" i="14"/>
  <c r="M27" i="14"/>
  <c r="J27" i="14"/>
  <c r="F27" i="14"/>
  <c r="W26" i="14"/>
  <c r="V26" i="14"/>
  <c r="U26" i="14"/>
  <c r="T26" i="14"/>
  <c r="R26" i="14"/>
  <c r="Q26" i="14"/>
  <c r="P26" i="14"/>
  <c r="N26" i="14"/>
  <c r="M26" i="14"/>
  <c r="J26" i="14"/>
  <c r="F26" i="14"/>
  <c r="W25" i="14"/>
  <c r="V25" i="14"/>
  <c r="U25" i="14"/>
  <c r="T25" i="14"/>
  <c r="R25" i="14"/>
  <c r="Q25" i="14"/>
  <c r="P25" i="14"/>
  <c r="N25" i="14"/>
  <c r="M25" i="14"/>
  <c r="J25" i="14"/>
  <c r="F25" i="14"/>
  <c r="W24" i="14"/>
  <c r="V24" i="14"/>
  <c r="U24" i="14"/>
  <c r="T24" i="14"/>
  <c r="R24" i="14"/>
  <c r="Q24" i="14"/>
  <c r="P24" i="14"/>
  <c r="N24" i="14"/>
  <c r="M24" i="14"/>
  <c r="J24" i="14"/>
  <c r="F24" i="14"/>
  <c r="W22" i="14"/>
  <c r="V22" i="14"/>
  <c r="U22" i="14"/>
  <c r="T22" i="14"/>
  <c r="R22" i="14"/>
  <c r="Q22" i="14"/>
  <c r="P22" i="14"/>
  <c r="N22" i="14"/>
  <c r="M22" i="14"/>
  <c r="J22" i="14"/>
  <c r="F22" i="14"/>
  <c r="W21" i="14"/>
  <c r="V21" i="14"/>
  <c r="U21" i="14"/>
  <c r="T21" i="14"/>
  <c r="R21" i="14"/>
  <c r="Q21" i="14"/>
  <c r="P21" i="14"/>
  <c r="N21" i="14"/>
  <c r="M21" i="14"/>
  <c r="J21" i="14"/>
  <c r="F21" i="14"/>
  <c r="W20" i="14"/>
  <c r="V20" i="14"/>
  <c r="U20" i="14"/>
  <c r="T20" i="14"/>
  <c r="R20" i="14"/>
  <c r="Q20" i="14"/>
  <c r="P20" i="14"/>
  <c r="N20" i="14"/>
  <c r="M20" i="14"/>
  <c r="J20" i="14"/>
  <c r="F20" i="14"/>
  <c r="W18" i="14"/>
  <c r="V18" i="14"/>
  <c r="U18" i="14"/>
  <c r="T18" i="14"/>
  <c r="R18" i="14"/>
  <c r="Q18" i="14"/>
  <c r="P18" i="14"/>
  <c r="N18" i="14"/>
  <c r="M18" i="14"/>
  <c r="J18" i="14"/>
  <c r="F18" i="14"/>
  <c r="W17" i="14"/>
  <c r="V17" i="14"/>
  <c r="U17" i="14"/>
  <c r="T17" i="14"/>
  <c r="R17" i="14"/>
  <c r="Q17" i="14"/>
  <c r="P17" i="14"/>
  <c r="N17" i="14"/>
  <c r="M17" i="14"/>
  <c r="J17" i="14"/>
  <c r="F17" i="14"/>
  <c r="W16" i="14"/>
  <c r="V16" i="14"/>
  <c r="U16" i="14"/>
  <c r="T16" i="14"/>
  <c r="R16" i="14"/>
  <c r="Q16" i="14"/>
  <c r="P16" i="14"/>
  <c r="N16" i="14"/>
  <c r="M16" i="14"/>
  <c r="J16" i="14"/>
  <c r="F16" i="14"/>
  <c r="W14" i="14"/>
  <c r="V14" i="14"/>
  <c r="U14" i="14"/>
  <c r="T14" i="14"/>
  <c r="R14" i="14"/>
  <c r="Q14" i="14"/>
  <c r="P14" i="14"/>
  <c r="N14" i="14"/>
  <c r="M14" i="14"/>
  <c r="J14" i="14"/>
  <c r="F14" i="14"/>
  <c r="W13" i="14"/>
  <c r="V13" i="14"/>
  <c r="U13" i="14"/>
  <c r="T13" i="14"/>
  <c r="R13" i="14"/>
  <c r="Q13" i="14"/>
  <c r="P13" i="14"/>
  <c r="N13" i="14"/>
  <c r="M13" i="14"/>
  <c r="J13" i="14"/>
  <c r="F13" i="14"/>
  <c r="W12" i="14"/>
  <c r="V12" i="14"/>
  <c r="U12" i="14"/>
  <c r="T12" i="14"/>
  <c r="R12" i="14"/>
  <c r="Q12" i="14"/>
  <c r="P12" i="14"/>
  <c r="N12" i="14"/>
  <c r="M12" i="14"/>
  <c r="J12" i="14"/>
  <c r="F12" i="14"/>
  <c r="W11" i="14"/>
  <c r="V11" i="14"/>
  <c r="U11" i="14"/>
  <c r="T11" i="14"/>
  <c r="R11" i="14"/>
  <c r="Q11" i="14"/>
  <c r="P11" i="14"/>
  <c r="N11" i="14"/>
  <c r="M11" i="14"/>
  <c r="J11" i="14"/>
  <c r="F11" i="14"/>
  <c r="W10" i="14"/>
  <c r="V10" i="14"/>
  <c r="U10" i="14"/>
  <c r="T10" i="14"/>
  <c r="R10" i="14"/>
  <c r="Q10" i="14"/>
  <c r="P10" i="14"/>
  <c r="N10" i="14"/>
  <c r="M10" i="14"/>
  <c r="J10" i="14"/>
  <c r="F10" i="14"/>
  <c r="W8" i="14"/>
  <c r="V8" i="14"/>
  <c r="U8" i="14"/>
  <c r="T8" i="14"/>
  <c r="R8" i="14"/>
  <c r="Q8" i="14"/>
  <c r="P8" i="14"/>
  <c r="N8" i="14"/>
  <c r="M8" i="14"/>
  <c r="J8" i="14"/>
  <c r="F8" i="14"/>
  <c r="W7" i="14"/>
  <c r="V7" i="14"/>
  <c r="U7" i="14"/>
  <c r="T7" i="14"/>
  <c r="R7" i="14"/>
  <c r="Q7" i="14"/>
  <c r="P7" i="14"/>
  <c r="N7" i="14"/>
  <c r="M7" i="14"/>
  <c r="J7" i="14"/>
  <c r="F7" i="14"/>
  <c r="W6" i="14"/>
  <c r="V6" i="14"/>
  <c r="U6" i="14"/>
  <c r="T6" i="14"/>
  <c r="R6" i="14"/>
  <c r="Q6" i="14"/>
  <c r="P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M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N117" i="13"/>
  <c r="L117" i="13"/>
  <c r="H117" i="13"/>
  <c r="F117" i="13"/>
  <c r="V37" i="13"/>
  <c r="T37" i="13"/>
  <c r="Q37" i="13"/>
  <c r="M37" i="13"/>
  <c r="E37" i="13"/>
  <c r="W77" i="13"/>
  <c r="U77" i="13"/>
  <c r="P77" i="13"/>
  <c r="N77" i="13"/>
  <c r="L77" i="13"/>
  <c r="H77" i="13"/>
  <c r="F77" i="13"/>
  <c r="E76" i="13"/>
  <c r="V117" i="13"/>
  <c r="T117" i="13"/>
  <c r="Q117" i="13"/>
  <c r="M117" i="13"/>
  <c r="E117" i="13"/>
  <c r="W37" i="13"/>
  <c r="U37" i="13"/>
  <c r="P37" i="13"/>
  <c r="N37" i="13"/>
  <c r="F37" i="13"/>
  <c r="V77" i="13"/>
  <c r="Q77" i="13"/>
  <c r="M77" i="13"/>
  <c r="E77" i="13"/>
  <c r="L37" i="13"/>
  <c r="H37" i="13"/>
  <c r="T77" i="13"/>
  <c r="Q3" i="14"/>
  <c r="Q9" i="13" s="1"/>
  <c r="P3" i="14"/>
  <c r="P9" i="13" s="1"/>
  <c r="T119" i="13"/>
  <c r="N119" i="13"/>
  <c r="F119" i="13"/>
  <c r="T7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H51" i="13"/>
  <c r="F51" i="13"/>
  <c r="V38" i="13"/>
  <c r="T38" i="13"/>
  <c r="P38" i="13"/>
  <c r="N38" i="13"/>
  <c r="L38" i="13"/>
  <c r="H38" i="13"/>
  <c r="F38" i="13"/>
  <c r="V36" i="13"/>
  <c r="V118" i="13"/>
  <c r="T118" i="13"/>
  <c r="P118" i="13"/>
  <c r="N118" i="13"/>
  <c r="L118" i="13"/>
  <c r="H118" i="13"/>
  <c r="F118" i="13"/>
  <c r="V116" i="13"/>
  <c r="T116" i="13"/>
  <c r="P116" i="13"/>
  <c r="N116" i="13"/>
  <c r="L116" i="13"/>
  <c r="H116" i="13"/>
  <c r="F116" i="13"/>
  <c r="V115" i="13"/>
  <c r="T115" i="13"/>
  <c r="P115" i="13"/>
  <c r="N115" i="13"/>
  <c r="L115" i="13"/>
  <c r="H115" i="13"/>
  <c r="F115" i="13"/>
  <c r="V91" i="13"/>
  <c r="T91" i="13"/>
  <c r="P91" i="13"/>
  <c r="N91" i="13"/>
  <c r="L91" i="13"/>
  <c r="H91" i="13"/>
  <c r="F91" i="13"/>
  <c r="V78" i="13"/>
  <c r="T78" i="13"/>
  <c r="P78" i="13"/>
  <c r="N78" i="13"/>
  <c r="L78" i="13"/>
  <c r="H78" i="13"/>
  <c r="F78" i="13"/>
  <c r="V76" i="13"/>
  <c r="T76" i="13"/>
  <c r="P76" i="13"/>
  <c r="N76" i="13"/>
  <c r="L76" i="13"/>
  <c r="H76" i="13"/>
  <c r="F76" i="13"/>
  <c r="V75" i="13"/>
  <c r="T75" i="13"/>
  <c r="P75" i="13"/>
  <c r="N75" i="13"/>
  <c r="L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H36" i="13"/>
  <c r="F36" i="13"/>
  <c r="V35" i="13"/>
  <c r="T35" i="13"/>
  <c r="P35" i="13"/>
  <c r="N35" i="13"/>
  <c r="L35" i="13"/>
  <c r="H35" i="13"/>
  <c r="F35" i="13"/>
  <c r="V11" i="13"/>
  <c r="T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7" i="14" l="1"/>
  <c r="O65" i="14"/>
  <c r="O62" i="14"/>
  <c r="O60" i="14"/>
  <c r="O56" i="14"/>
  <c r="O54" i="14"/>
  <c r="O50" i="14"/>
  <c r="O47" i="14"/>
  <c r="O45" i="14"/>
  <c r="O43" i="14"/>
  <c r="O40" i="14"/>
  <c r="O36" i="14"/>
  <c r="O34" i="14"/>
  <c r="O31" i="14"/>
  <c r="O28" i="14"/>
  <c r="O26" i="14"/>
  <c r="O24" i="14"/>
  <c r="O21" i="14"/>
  <c r="O18" i="14"/>
  <c r="O16" i="14"/>
  <c r="O13" i="14"/>
  <c r="O11" i="14"/>
  <c r="O8" i="14"/>
  <c r="O6" i="14"/>
  <c r="O7" i="14"/>
  <c r="O68" i="14"/>
  <c r="O66" i="14"/>
  <c r="O64" i="14"/>
  <c r="O61" i="14"/>
  <c r="O57" i="14"/>
  <c r="O55" i="14"/>
  <c r="O52" i="14"/>
  <c r="O48" i="14"/>
  <c r="O46" i="14"/>
  <c r="O44" i="14"/>
  <c r="O41" i="14"/>
  <c r="O37" i="14"/>
  <c r="O35" i="14"/>
  <c r="O32" i="14"/>
  <c r="O29" i="14"/>
  <c r="O27" i="14"/>
  <c r="O25" i="14"/>
  <c r="O22" i="14"/>
  <c r="O20" i="14"/>
  <c r="O17" i="14"/>
  <c r="O14" i="14"/>
  <c r="O12" i="14"/>
  <c r="O10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O100" i="14" l="1"/>
  <c r="O92" i="14"/>
  <c r="O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37" i="13" l="1"/>
  <c r="G117" i="13"/>
  <c r="G77" i="13"/>
  <c r="G119" i="13"/>
  <c r="G79" i="13"/>
  <c r="G118" i="13"/>
  <c r="G116" i="13"/>
  <c r="G115" i="13"/>
  <c r="G91" i="13"/>
  <c r="G78" i="13"/>
  <c r="G76" i="13"/>
  <c r="G75" i="13"/>
  <c r="G51" i="13"/>
  <c r="G38" i="13"/>
  <c r="G36" i="13"/>
  <c r="G35" i="13"/>
  <c r="G11" i="13"/>
  <c r="I117" i="13"/>
  <c r="I119" i="13"/>
  <c r="I79" i="13"/>
  <c r="I118" i="13"/>
  <c r="I115" i="13"/>
  <c r="I78" i="13"/>
  <c r="I75" i="13"/>
  <c r="I38" i="13"/>
  <c r="I35" i="13"/>
  <c r="I37" i="13"/>
  <c r="I77" i="13"/>
  <c r="I116" i="13"/>
  <c r="I91" i="13"/>
  <c r="I76" i="13"/>
  <c r="I51" i="13"/>
  <c r="I36" i="13"/>
  <c r="I11" i="13"/>
  <c r="R117" i="13"/>
  <c r="R119" i="13"/>
  <c r="R112" i="13"/>
  <c r="R108" i="13"/>
  <c r="R103" i="13"/>
  <c r="R99" i="13"/>
  <c r="R95" i="13"/>
  <c r="R91" i="13"/>
  <c r="R75" i="13"/>
  <c r="R71" i="13"/>
  <c r="R66" i="13"/>
  <c r="R62" i="13"/>
  <c r="R58" i="13"/>
  <c r="R54" i="13"/>
  <c r="R39" i="13"/>
  <c r="R32" i="13"/>
  <c r="R28" i="13"/>
  <c r="R23" i="13"/>
  <c r="R19" i="13"/>
  <c r="R15" i="13"/>
  <c r="R11" i="13"/>
  <c r="R37" i="13"/>
  <c r="R113" i="13"/>
  <c r="R104" i="13"/>
  <c r="R96" i="13"/>
  <c r="R76" i="13"/>
  <c r="R68" i="13"/>
  <c r="R59" i="13"/>
  <c r="R51" i="13"/>
  <c r="R31" i="13"/>
  <c r="R22" i="13"/>
  <c r="R14" i="13"/>
  <c r="R111" i="13"/>
  <c r="R102" i="13"/>
  <c r="R94" i="13"/>
  <c r="R70" i="13"/>
  <c r="R61" i="13"/>
  <c r="R53" i="13"/>
  <c r="R33" i="13"/>
  <c r="R24" i="13"/>
  <c r="R16" i="13"/>
  <c r="R77" i="13"/>
  <c r="R116" i="13"/>
  <c r="R110" i="13"/>
  <c r="R105" i="13"/>
  <c r="R101" i="13"/>
  <c r="R97" i="13"/>
  <c r="R93" i="13"/>
  <c r="R78" i="13"/>
  <c r="R73" i="13"/>
  <c r="R69" i="13"/>
  <c r="R64" i="13"/>
  <c r="R60" i="13"/>
  <c r="R56" i="13"/>
  <c r="R52" i="13"/>
  <c r="R36" i="13"/>
  <c r="R30" i="13"/>
  <c r="R25" i="13"/>
  <c r="R21" i="13"/>
  <c r="R17" i="13"/>
  <c r="R13" i="13"/>
  <c r="R118" i="13"/>
  <c r="R109" i="13"/>
  <c r="R100" i="13"/>
  <c r="R92" i="13"/>
  <c r="R72" i="13"/>
  <c r="R63" i="13"/>
  <c r="R55" i="13"/>
  <c r="R35" i="13"/>
  <c r="R26" i="13"/>
  <c r="R18" i="13"/>
  <c r="R115" i="13"/>
  <c r="R120" i="13" s="1"/>
  <c r="R106" i="13"/>
  <c r="R98" i="13"/>
  <c r="R79" i="13"/>
  <c r="R65" i="13"/>
  <c r="R57" i="13"/>
  <c r="R38" i="13"/>
  <c r="R29" i="13"/>
  <c r="R20" i="13"/>
  <c r="R12" i="13"/>
  <c r="J117" i="13"/>
  <c r="J77" i="13"/>
  <c r="J118" i="13"/>
  <c r="J116" i="13"/>
  <c r="J115" i="13"/>
  <c r="J91" i="13"/>
  <c r="J78" i="13"/>
  <c r="J76" i="13"/>
  <c r="J75" i="13"/>
  <c r="J37" i="13"/>
  <c r="J119" i="13"/>
  <c r="J79" i="13"/>
  <c r="J51" i="13"/>
  <c r="J38" i="13"/>
  <c r="J36" i="13"/>
  <c r="J35" i="13"/>
  <c r="J11" i="13"/>
  <c r="K117" i="13"/>
  <c r="K79" i="13"/>
  <c r="K51" i="13"/>
  <c r="K38" i="13"/>
  <c r="K37" i="13"/>
  <c r="K77" i="13"/>
  <c r="K119" i="13"/>
  <c r="K118" i="13"/>
  <c r="K116" i="13"/>
  <c r="K115" i="13"/>
  <c r="K91" i="13"/>
  <c r="K78" i="13"/>
  <c r="K76" i="13"/>
  <c r="K75" i="13"/>
  <c r="K36" i="13"/>
  <c r="K35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37" i="13"/>
  <c r="D117" i="13"/>
  <c r="R107" i="13"/>
  <c r="R114" i="13"/>
  <c r="R40" i="13"/>
  <c r="R67" i="13"/>
  <c r="R74" i="13"/>
  <c r="R27" i="13"/>
  <c r="R34" i="13"/>
  <c r="R80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86" i="13" l="1"/>
  <c r="R88" i="13" s="1"/>
  <c r="R90" i="13" s="1"/>
  <c r="R121" i="13"/>
  <c r="R41" i="13"/>
  <c r="R81" i="13"/>
  <c r="R6" i="13"/>
  <c r="R8" i="13" s="1"/>
  <c r="R10" i="13" s="1"/>
  <c r="R46" i="13"/>
  <c r="R48" i="13" s="1"/>
  <c r="R50" i="13" s="1"/>
  <c r="H30" i="14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49" i="13" s="1"/>
  <c r="H50" i="13" s="1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7" i="14" l="1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6" i="14" s="1"/>
  <c r="K104" i="14"/>
  <c r="K102" i="14"/>
  <c r="K99" i="14"/>
  <c r="K97" i="14"/>
  <c r="K95" i="14"/>
  <c r="K93" i="14"/>
  <c r="K87" i="14"/>
  <c r="K86" i="14" s="1"/>
  <c r="K84" i="14"/>
  <c r="K82" i="14"/>
  <c r="K79" i="14"/>
  <c r="K77" i="14"/>
  <c r="K75" i="14"/>
  <c r="K7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E68" i="14"/>
  <c r="E66" i="14"/>
  <c r="D66" i="14" s="1"/>
  <c r="E64" i="14"/>
  <c r="E61" i="14"/>
  <c r="D61" i="14" s="1"/>
  <c r="E57" i="14"/>
  <c r="D57" i="14" s="1"/>
  <c r="E55" i="14"/>
  <c r="D55" i="14" s="1"/>
  <c r="E52" i="14"/>
  <c r="E48" i="14"/>
  <c r="D48" i="14" s="1"/>
  <c r="E46" i="14"/>
  <c r="D46" i="14" s="1"/>
  <c r="E44" i="14"/>
  <c r="D44" i="14" s="1"/>
  <c r="E41" i="14"/>
  <c r="D41" i="14" s="1"/>
  <c r="E37" i="14"/>
  <c r="D37" i="14" s="1"/>
  <c r="E35" i="14"/>
  <c r="D35" i="14" s="1"/>
  <c r="E32" i="14"/>
  <c r="D32" i="14" s="1"/>
  <c r="E29" i="14"/>
  <c r="D29" i="14" s="1"/>
  <c r="E27" i="14"/>
  <c r="D27" i="14" s="1"/>
  <c r="E25" i="14"/>
  <c r="E22" i="14"/>
  <c r="D22" i="14" s="1"/>
  <c r="E20" i="14"/>
  <c r="D20" i="14" s="1"/>
  <c r="E17" i="14"/>
  <c r="D17" i="14" s="1"/>
  <c r="E14" i="14"/>
  <c r="E12" i="14"/>
  <c r="E10" i="14"/>
  <c r="E7" i="14"/>
  <c r="E67" i="14"/>
  <c r="E65" i="14"/>
  <c r="E62" i="14"/>
  <c r="E60" i="14"/>
  <c r="D60" i="14" s="1"/>
  <c r="E56" i="14"/>
  <c r="E54" i="14"/>
  <c r="D54" i="14" s="1"/>
  <c r="E50" i="14"/>
  <c r="E49" i="14" s="1"/>
  <c r="E47" i="14"/>
  <c r="D47" i="14" s="1"/>
  <c r="E45" i="14"/>
  <c r="E43" i="14"/>
  <c r="D43" i="14" s="1"/>
  <c r="E40" i="14"/>
  <c r="E39" i="14" s="1"/>
  <c r="E36" i="14"/>
  <c r="D36" i="14" s="1"/>
  <c r="E34" i="14"/>
  <c r="E31" i="14"/>
  <c r="E30" i="14" s="1"/>
  <c r="E28" i="14"/>
  <c r="E26" i="14"/>
  <c r="D26" i="14" s="1"/>
  <c r="E24" i="14"/>
  <c r="E21" i="14"/>
  <c r="D21" i="14" s="1"/>
  <c r="E18" i="14"/>
  <c r="E16" i="14"/>
  <c r="D16" i="14" s="1"/>
  <c r="E13" i="14"/>
  <c r="E11" i="14"/>
  <c r="E8" i="14"/>
  <c r="E6" i="14"/>
  <c r="D6" i="14" s="1"/>
  <c r="E108" i="14"/>
  <c r="D108" i="14" s="1"/>
  <c r="E105" i="14"/>
  <c r="E103" i="14"/>
  <c r="E101" i="14"/>
  <c r="E98" i="14"/>
  <c r="E96" i="14"/>
  <c r="E94" i="14"/>
  <c r="E88" i="14"/>
  <c r="E85" i="14"/>
  <c r="D85" i="14" s="1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D95" i="14" s="1"/>
  <c r="E93" i="14"/>
  <c r="E87" i="14"/>
  <c r="E84" i="14"/>
  <c r="E82" i="14"/>
  <c r="E79" i="14"/>
  <c r="E77" i="14"/>
  <c r="E75" i="14"/>
  <c r="E73" i="14"/>
  <c r="D103" i="14"/>
  <c r="S106" i="14"/>
  <c r="S51" i="14"/>
  <c r="D65" i="14"/>
  <c r="S49" i="14"/>
  <c r="S39" i="14"/>
  <c r="L86" i="14"/>
  <c r="L72" i="14"/>
  <c r="L51" i="14"/>
  <c r="N86" i="14"/>
  <c r="D25" i="14"/>
  <c r="D68" i="14"/>
  <c r="G9" i="14" l="1"/>
  <c r="G59" i="14"/>
  <c r="D62" i="14"/>
  <c r="D28" i="14"/>
  <c r="G100" i="14"/>
  <c r="G86" i="14"/>
  <c r="G92" i="14"/>
  <c r="G106" i="14"/>
  <c r="D83" i="14"/>
  <c r="D45" i="14"/>
  <c r="D56" i="14"/>
  <c r="D67" i="14"/>
  <c r="D18" i="14"/>
  <c r="D102" i="14"/>
  <c r="K92" i="14"/>
  <c r="D75" i="14"/>
  <c r="K59" i="14"/>
  <c r="K100" i="14"/>
  <c r="I100" i="14"/>
  <c r="I59" i="14"/>
  <c r="I106" i="14"/>
  <c r="I92" i="14"/>
  <c r="I86" i="14"/>
  <c r="D31" i="14"/>
  <c r="E33" i="14"/>
  <c r="E42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<sst xmlns="http://schemas.openxmlformats.org/spreadsheetml/2006/main" count="7620" uniqueCount="3518">
  <si>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</si>
  <si>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</si>
  <si>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</si>
  <si>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</si>
  <si>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</si>
  <si>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</si>
  <si>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</si>
  <si>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</si>
  <si>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</si>
  <si>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</si>
  <si>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</si>
  <si>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</si>
  <si>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</si>
  <si>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</si>
  <si>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</si>
  <si>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</si>
  <si>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</si>
  <si>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</si>
  <si>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</si>
  <si>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</si>
  <si>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</si>
  <si>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</si>
  <si>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</si>
  <si>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</si>
  <si>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</si>
  <si>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</si>
  <si>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</si>
  <si>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</si>
  <si>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</si>
  <si>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</si>
  <si>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</si>
  <si>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</si>
  <si>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</si>
  <si>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</si>
  <si>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</si>
  <si>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</si>
  <si>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</si>
  <si>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</si>
  <si>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</si>
  <si>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</si>
  <si>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</si>
  <si>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</si>
  <si>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</si>
  <si>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</si>
  <si>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</si>
  <si>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</si>
  <si>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</si>
  <si>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</si>
  <si>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</si>
  <si>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</si>
  <si>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</si>
  <si>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</si>
  <si>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</si>
  <si>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</si>
  <si>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</si>
  <si>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</si>
  <si>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</si>
  <si>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</si>
  <si>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</si>
  <si>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</si>
  <si>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</si>
  <si>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</si>
  <si>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</si>
  <si>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</si>
  <si>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</si>
  <si>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</si>
  <si>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</si>
  <si>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</si>
  <si>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</si>
  <si>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</si>
  <si>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</si>
  <si>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</si>
  <si>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</si>
  <si>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</si>
  <si>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</si>
  <si>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</si>
  <si>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</si>
  <si>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</si>
  <si>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</si>
  <si>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</si>
  <si>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</si>
  <si>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</si>
  <si>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</si>
  <si>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</si>
  <si>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</si>
  <si>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</si>
  <si>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</si>
  <si>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</si>
  <si>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</si>
  <si>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</si>
  <si>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</si>
  <si>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</si>
  <si>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</si>
  <si>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</si>
  <si>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</si>
  <si>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</si>
  <si>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</si>
  <si>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</si>
  <si>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</si>
  <si>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</si>
  <si>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</si>
  <si>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</si>
  <si>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</si>
  <si>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</si>
  <si>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</si>
  <si>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</si>
  <si>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</si>
  <si>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</si>
  <si>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</si>
  <si>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</si>
  <si>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</si>
  <si>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</si>
  <si>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</si>
  <si>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</si>
  <si>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</si>
  <si>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</si>
  <si>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</si>
  <si>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</si>
  <si>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</si>
  <si>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</si>
  <si>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</si>
  <si>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</si>
  <si>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</si>
  <si>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</si>
  <si>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</si>
  <si>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</si>
  <si>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</si>
  <si>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</si>
  <si>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</si>
  <si>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</si>
  <si>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</si>
  <si>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</si>
  <si>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</si>
  <si>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</si>
  <si>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</si>
  <si>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</si>
  <si>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</si>
  <si>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</si>
  <si>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</si>
  <si>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</si>
  <si>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</si>
  <si>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</si>
  <si>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</si>
  <si>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</si>
  <si>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</si>
  <si>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</si>
  <si>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</si>
  <si>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</si>
  <si>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</si>
  <si>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</si>
  <si>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</si>
  <si>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</si>
  <si>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</si>
  <si>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</si>
  <si>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</si>
  <si>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</si>
  <si>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</si>
  <si>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</si>
  <si>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</si>
  <si>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</si>
  <si>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</si>
  <si>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</si>
  <si>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</si>
  <si>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</si>
  <si>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</si>
  <si>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</si>
  <si>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</si>
  <si>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</si>
  <si>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</si>
  <si>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</si>
  <si>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</si>
  <si>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</si>
  <si>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</si>
  <si>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</si>
  <si>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</si>
  <si>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</si>
  <si>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</si>
  <si>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</si>
  <si>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</si>
  <si>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</si>
  <si>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</si>
  <si>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</si>
  <si>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</si>
  <si>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</si>
  <si>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</si>
  <si>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</si>
  <si>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</si>
  <si>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</si>
  <si>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</si>
  <si>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</si>
  <si>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</si>
  <si>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</si>
  <si>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</si>
  <si>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</si>
  <si>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</si>
  <si>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</si>
  <si>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</si>
  <si>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</si>
  <si>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</si>
  <si>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</si>
  <si>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</si>
  <si>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</si>
  <si>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</si>
  <si>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</si>
  <si>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</si>
  <si>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</si>
  <si>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</si>
  <si>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</si>
  <si>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</si>
  <si>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</si>
  <si>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</si>
  <si>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</si>
  <si>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</si>
  <si>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</si>
  <si>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</si>
  <si>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</si>
  <si>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</si>
  <si>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</si>
  <si>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</si>
  <si>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</si>
  <si>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</si>
  <si>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</si>
  <si>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</si>
  <si>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</si>
  <si>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</si>
  <si>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</si>
  <si>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</si>
  <si>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</si>
  <si>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</si>
  <si>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</si>
  <si>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</si>
  <si>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</si>
  <si>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</si>
  <si>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</si>
  <si>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</si>
  <si>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</si>
  <si>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</si>
  <si>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</si>
  <si>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</si>
  <si>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</si>
  <si>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</si>
  <si>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</si>
  <si>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</si>
  <si>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</si>
  <si>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</si>
  <si>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</si>
  <si>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</si>
  <si>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</si>
  <si>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</si>
  <si>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</si>
  <si>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</si>
  <si>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</si>
  <si>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</si>
  <si>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</si>
  <si>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</si>
  <si>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</si>
  <si>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</si>
  <si>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</si>
  <si>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</si>
  <si>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</si>
  <si>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</si>
  <si>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</si>
  <si>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</si>
  <si>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</si>
  <si>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</si>
  <si>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</si>
  <si>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</si>
  <si>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</si>
  <si>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</si>
  <si>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</si>
  <si>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</si>
  <si>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</si>
  <si>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</si>
  <si>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</si>
  <si>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</si>
  <si>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</si>
  <si>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</si>
  <si>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</si>
  <si>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</si>
  <si>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</si>
  <si>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</si>
  <si>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</si>
  <si>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</si>
  <si>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</si>
  <si>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</si>
  <si>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</si>
  <si>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</si>
  <si>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</si>
  <si>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</si>
  <si>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</si>
  <si>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</si>
  <si>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</si>
  <si>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</si>
  <si>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</si>
  <si>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</si>
  <si>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</si>
  <si>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</si>
  <si>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</si>
  <si>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</si>
  <si>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</si>
  <si>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</si>
  <si>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</si>
  <si>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</si>
  <si>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</si>
  <si>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</si>
  <si>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</si>
  <si>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</si>
  <si>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</si>
  <si>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</si>
  <si>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</si>
  <si>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</si>
  <si>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</si>
  <si>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</si>
  <si>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</si>
  <si>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</si>
  <si>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</si>
  <si>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</si>
  <si>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</si>
  <si>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</si>
  <si>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</si>
  <si>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</si>
  <si>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</si>
  <si>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</si>
  <si>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</si>
  <si>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</si>
  <si>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</si>
  <si>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</si>
  <si>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</si>
  <si>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</si>
  <si>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</si>
  <si>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</si>
  <si>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</si>
  <si>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</si>
  <si>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</si>
  <si>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</si>
  <si>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</si>
  <si>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</si>
  <si>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</si>
  <si>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</si>
  <si>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</si>
  <si>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</si>
  <si>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</si>
  <si>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</si>
  <si>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</si>
  <si>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</si>
  <si>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</si>
  <si>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</si>
  <si>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</si>
  <si>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</si>
  <si>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</si>
  <si>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</si>
  <si>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</si>
  <si>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</si>
  <si>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</si>
  <si>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</si>
  <si>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</si>
  <si>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</si>
  <si>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</si>
  <si>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</si>
  <si>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</si>
  <si>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</si>
  <si>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</si>
  <si>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</si>
  <si>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</si>
  <si>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</si>
  <si>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</si>
  <si>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</si>
  <si>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</si>
  <si>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</si>
  <si>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</si>
  <si>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</si>
  <si>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</si>
  <si>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</si>
  <si>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</si>
  <si>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</si>
  <si>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</si>
  <si>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</si>
  <si>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</si>
  <si>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</si>
  <si>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</si>
  <si>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</si>
  <si>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</si>
  <si>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</si>
  <si>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</si>
  <si>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</si>
  <si>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</si>
  <si>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</si>
  <si>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</si>
  <si>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</si>
  <si>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</si>
  <si>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</si>
  <si>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</si>
  <si>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</si>
  <si>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</si>
  <si>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</si>
  <si>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</si>
  <si>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</si>
  <si>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</si>
  <si>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</si>
  <si>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</si>
  <si>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</si>
  <si>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</si>
  <si>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</si>
  <si>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</si>
  <si>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</si>
  <si>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</si>
  <si>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</si>
  <si>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</si>
  <si>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</si>
  <si>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</si>
  <si>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</si>
  <si>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</si>
  <si>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</si>
  <si>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</si>
  <si>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</si>
  <si>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</si>
  <si>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</si>
  <si>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</si>
  <si>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</si>
  <si>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</si>
  <si>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</si>
  <si>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</si>
  <si>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</si>
  <si>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</si>
  <si>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</si>
  <si>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</si>
  <si>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</si>
  <si>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</si>
  <si>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</si>
  <si>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</si>
  <si>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</si>
  <si>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</si>
  <si>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</si>
  <si>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</si>
  <si>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</si>
  <si>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</si>
  <si>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</si>
  <si>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</si>
  <si>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</si>
  <si>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</si>
  <si>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</si>
  <si>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</si>
  <si>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</si>
  <si>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</si>
  <si>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</si>
  <si>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</si>
  <si>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</si>
  <si>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</si>
  <si>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</si>
  <si>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</si>
  <si>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</si>
  <si>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</si>
  <si>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</si>
  <si>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</si>
  <si>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</si>
  <si>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</si>
  <si>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</si>
  <si>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</si>
  <si>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</si>
  <si>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</si>
  <si>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</si>
  <si>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</si>
  <si>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</si>
  <si>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</si>
  <si>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</si>
  <si>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</si>
  <si>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</si>
  <si>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</si>
  <si>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</si>
  <si>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</si>
  <si>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</si>
  <si>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</si>
  <si>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</si>
  <si>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</si>
  <si>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</si>
  <si>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</si>
  <si>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</si>
  <si>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</si>
  <si>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</si>
  <si>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</si>
  <si>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</si>
  <si>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</si>
  <si>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</si>
  <si>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</si>
  <si>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</si>
  <si>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</si>
  <si>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</si>
  <si>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</si>
  <si>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</si>
  <si>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</si>
  <si>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</si>
  <si>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</si>
  <si>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</si>
  <si>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</si>
  <si>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</si>
  <si>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</si>
  <si>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</si>
  <si>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</si>
  <si>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</si>
  <si>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</si>
  <si>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</si>
  <si>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</si>
  <si>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</si>
  <si>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</si>
  <si>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</si>
  <si>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</si>
  <si>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</si>
  <si>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</si>
  <si>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</si>
  <si>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</si>
  <si>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</si>
  <si>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</si>
  <si>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</si>
  <si>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</si>
  <si>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</si>
  <si>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</si>
  <si>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</si>
  <si>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</si>
  <si>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</si>
  <si>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</si>
  <si>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</si>
  <si>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</si>
  <si>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</si>
  <si>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</si>
  <si>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</si>
  <si>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</si>
  <si>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</si>
  <si>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</si>
  <si>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</si>
  <si>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</si>
  <si>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</si>
  <si>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</si>
  <si>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</si>
  <si>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</si>
  <si>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</si>
  <si>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</si>
  <si>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</si>
  <si>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</si>
  <si>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</si>
  <si>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</si>
  <si>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</si>
  <si>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</si>
  <si>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</si>
  <si>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</si>
  <si>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</si>
  <si>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</si>
  <si>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</si>
  <si>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</si>
  <si>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</si>
  <si>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</si>
  <si>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</si>
  <si>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</si>
  <si>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</si>
  <si>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</si>
  <si>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</si>
  <si>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</si>
  <si>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</si>
  <si>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</si>
  <si>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</si>
  <si>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</si>
  <si>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</si>
  <si>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</si>
  <si>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</si>
  <si>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</si>
  <si>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</si>
  <si>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</si>
  <si>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</si>
  <si>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</si>
  <si>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</si>
  <si>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</si>
  <si>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</si>
  <si>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</si>
  <si>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</si>
  <si>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</si>
  <si>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</si>
  <si>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</si>
  <si>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</si>
  <si>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</si>
  <si>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</si>
  <si>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</si>
  <si>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</si>
  <si>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</si>
  <si>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</si>
  <si>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</si>
  <si>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</si>
  <si>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</si>
  <si>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</si>
  <si>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</si>
  <si>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</si>
  <si>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</si>
  <si>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</si>
  <si>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</si>
  <si>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</si>
  <si>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</si>
  <si>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</si>
  <si>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</si>
  <si>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</si>
  <si>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</si>
  <si>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</si>
  <si>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</si>
  <si>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</si>
  <si>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</si>
  <si>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</si>
  <si>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</si>
  <si>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</si>
  <si>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</si>
  <si>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</si>
  <si>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</si>
  <si>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</si>
  <si>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</si>
  <si>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</si>
  <si>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</si>
  <si>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</si>
  <si>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</si>
  <si>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</si>
  <si>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</si>
  <si>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</si>
  <si>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</si>
  <si>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</si>
  <si>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</si>
  <si>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</si>
  <si>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</si>
  <si>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</si>
  <si>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</si>
  <si>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</si>
  <si>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</si>
  <si>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</si>
  <si>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</si>
  <si>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</si>
  <si>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</si>
  <si>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</si>
  <si>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</si>
  <si>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</si>
  <si>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</si>
  <si>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</si>
  <si>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</si>
  <si>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</si>
  <si>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</si>
  <si>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</si>
  <si>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</si>
  <si>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</si>
  <si>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</si>
  <si>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</si>
  <si>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</si>
  <si>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</si>
  <si>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</si>
  <si>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</si>
  <si>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</si>
  <si>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</si>
  <si>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</si>
  <si>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</si>
  <si>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</si>
  <si>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</si>
  <si>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</si>
  <si>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</si>
  <si>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</si>
  <si>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</si>
  <si>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</si>
  <si>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</si>
  <si>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</si>
  <si>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</si>
  <si>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</si>
  <si>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</si>
  <si>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</si>
  <si>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</si>
  <si>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</si>
  <si>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</si>
  <si>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</si>
  <si>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</si>
  <si>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</si>
  <si>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</si>
  <si>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</si>
  <si>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</si>
  <si>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</si>
  <si>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</si>
  <si>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</si>
  <si>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</si>
  <si>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</si>
  <si>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</si>
  <si>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</si>
  <si>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</si>
  <si>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</si>
  <si>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</si>
  <si>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</si>
  <si>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</si>
  <si>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</si>
  <si>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</si>
  <si>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</si>
  <si>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</si>
  <si>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</si>
  <si>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</si>
  <si>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</si>
  <si>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</si>
  <si>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</si>
  <si>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</si>
  <si>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</si>
  <si>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</si>
  <si>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</si>
  <si>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</si>
  <si>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</si>
  <si>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</si>
  <si>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</si>
  <si>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</si>
  <si>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</si>
  <si>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</si>
  <si>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</si>
  <si>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</si>
  <si>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</si>
  <si>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</si>
  <si>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</si>
  <si>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</si>
  <si>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</si>
  <si>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</si>
  <si>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</si>
  <si>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</si>
  <si>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</si>
  <si>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</si>
  <si>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</si>
  <si>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</si>
  <si>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</si>
  <si>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</si>
  <si>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</si>
  <si>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</si>
  <si>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</si>
  <si>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</si>
  <si>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</si>
  <si>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</si>
  <si>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</si>
  <si>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</si>
  <si>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</si>
  <si>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</si>
  <si>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</si>
  <si>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</si>
  <si>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</si>
  <si>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</si>
  <si>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</si>
  <si>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</si>
  <si>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</si>
  <si>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</si>
  <si>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</si>
  <si>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</si>
  <si>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</si>
  <si>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</si>
  <si>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</si>
  <si>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</si>
  <si>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</si>
  <si>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</si>
  <si>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</si>
  <si>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</si>
  <si>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</si>
  <si>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</si>
  <si>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</si>
  <si>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</si>
  <si>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</si>
  <si>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</si>
  <si>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</si>
  <si>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</si>
  <si>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</si>
  <si>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</si>
  <si>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</si>
  <si>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</si>
  <si>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</si>
  <si>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</si>
  <si>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</si>
  <si>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</si>
  <si>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</si>
  <si>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</si>
  <si>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</si>
  <si>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</si>
  <si>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</si>
  <si>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</si>
  <si>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</si>
  <si>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</si>
  <si>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</si>
  <si>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</si>
  <si>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</si>
  <si>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</si>
  <si>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</si>
  <si>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</si>
  <si>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</si>
  <si>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</si>
  <si>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</si>
  <si>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</si>
  <si>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</si>
  <si>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</si>
  <si>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</si>
  <si>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</si>
  <si>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</si>
  <si>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</si>
  <si>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</si>
  <si>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</si>
  <si>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</si>
  <si>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</si>
  <si>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</si>
  <si>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</si>
  <si>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</si>
  <si>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</si>
  <si>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</si>
  <si>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</si>
  <si>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</si>
  <si>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</si>
  <si>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</si>
  <si>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</si>
  <si>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</si>
  <si>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</si>
  <si>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</si>
  <si>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</si>
  <si>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</si>
  <si>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</si>
  <si>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</si>
  <si>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</si>
  <si>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</si>
  <si>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</si>
  <si>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</si>
  <si>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</si>
  <si>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</si>
  <si>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</si>
  <si>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</si>
  <si>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</si>
  <si>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</si>
  <si>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</si>
  <si>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</si>
  <si>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</si>
  <si>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</si>
  <si>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</si>
  <si>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</si>
  <si>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</si>
  <si>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</si>
  <si>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</si>
  <si>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</si>
  <si>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</si>
  <si>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</si>
  <si>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</si>
  <si>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</si>
  <si>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</si>
  <si>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</si>
  <si>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</si>
  <si>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</si>
  <si>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</si>
  <si>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</si>
  <si>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</si>
  <si>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</si>
  <si>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</si>
  <si>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</si>
  <si>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</si>
  <si>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</si>
  <si>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</si>
  <si>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</si>
  <si>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</si>
  <si>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</si>
  <si>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</si>
  <si>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</si>
  <si>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</si>
  <si>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</si>
  <si>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</si>
  <si>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</si>
  <si>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</si>
  <si>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</si>
  <si>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</si>
  <si>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</si>
  <si>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</si>
  <si>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</si>
  <si>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</si>
  <si>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</si>
  <si>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</si>
  <si>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</si>
  <si>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</si>
  <si>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</si>
  <si>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</si>
  <si>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</si>
  <si>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</si>
  <si>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</si>
  <si>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</si>
  <si>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</si>
  <si>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</si>
  <si>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</si>
  <si>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</si>
  <si>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</si>
  <si>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</si>
  <si>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</si>
  <si>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</si>
  <si>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</si>
  <si>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</si>
  <si>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</si>
  <si>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</si>
  <si>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</si>
  <si>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</si>
  <si>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</si>
  <si>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</si>
  <si>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</si>
  <si>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</si>
  <si>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</si>
  <si>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</si>
  <si>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</si>
  <si>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</si>
  <si>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</si>
  <si>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</si>
  <si>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</si>
  <si>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</si>
  <si>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</si>
  <si>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</si>
  <si>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</si>
  <si>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</si>
  <si>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</si>
  <si>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</si>
  <si>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</si>
  <si>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</si>
  <si>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</si>
  <si>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</si>
  <si>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</si>
  <si>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</si>
  <si>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</si>
  <si>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</si>
  <si>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</si>
  <si>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</si>
  <si>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</si>
  <si>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</si>
  <si>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</si>
  <si>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</si>
  <si>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</si>
  <si>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</si>
  <si>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</si>
  <si>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</si>
  <si>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</si>
  <si>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</si>
  <si>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</si>
  <si>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</si>
  <si>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</si>
  <si>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</si>
  <si>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</si>
  <si>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</si>
  <si>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</si>
  <si>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</si>
  <si>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</si>
  <si>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</si>
  <si>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</si>
  <si>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</si>
  <si>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</si>
  <si>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</si>
  <si>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</si>
  <si>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</si>
  <si>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</si>
  <si>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</si>
  <si>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</si>
  <si>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</si>
  <si>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</si>
  <si>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</si>
  <si>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</si>
  <si>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</si>
  <si>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</si>
  <si>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</si>
  <si>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</si>
  <si>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</si>
  <si>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</si>
  <si>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</si>
  <si>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</si>
  <si>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</si>
  <si>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</si>
  <si>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</si>
  <si>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</si>
  <si>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</si>
  <si>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</si>
  <si>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</si>
  <si>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</si>
  <si>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</si>
  <si>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</si>
  <si>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</si>
  <si>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</si>
  <si>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</si>
  <si>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</si>
  <si>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</si>
  <si>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</si>
  <si>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</si>
  <si>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</si>
  <si>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</si>
  <si>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</si>
  <si>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</si>
  <si>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</si>
  <si>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</si>
  <si>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</si>
  <si>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</si>
  <si>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</si>
  <si>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</si>
  <si>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</si>
  <si>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</si>
  <si>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</si>
  <si>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</si>
  <si>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</si>
  <si>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</si>
  <si>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</si>
  <si>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</si>
  <si>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</si>
  <si>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</si>
  <si>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</si>
  <si>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</si>
  <si>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</si>
  <si>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</si>
  <si>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</si>
  <si>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</si>
  <si>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</si>
  <si>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</si>
  <si>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</si>
  <si>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</si>
  <si>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</si>
  <si>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</si>
  <si>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</si>
  <si>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</si>
  <si>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</si>
  <si>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</si>
  <si>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</si>
  <si>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</si>
  <si>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</si>
  <si>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</si>
  <si>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</si>
  <si>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</si>
  <si>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</si>
  <si>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</si>
  <si>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</si>
  <si>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</si>
  <si>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</si>
  <si>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</si>
  <si>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</si>
  <si>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</si>
  <si>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</si>
  <si>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</si>
  <si>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</si>
  <si>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</si>
  <si>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</si>
  <si>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</si>
  <si>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</si>
  <si>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</si>
  <si>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</si>
  <si>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</si>
  <si>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</si>
  <si>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</si>
  <si>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</si>
  <si>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</si>
  <si>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</si>
  <si>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</si>
  <si>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</si>
  <si>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</si>
  <si>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</si>
  <si>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</si>
  <si>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</si>
  <si>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</si>
  <si>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</si>
  <si>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</si>
  <si>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</si>
  <si>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</si>
  <si>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</si>
  <si>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</si>
  <si>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</si>
  <si>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</si>
  <si>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</si>
  <si>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</si>
  <si>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</si>
  <si>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</si>
  <si>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</si>
  <si>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</si>
  <si>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</si>
  <si>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</si>
  <si>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</si>
  <si>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</si>
  <si>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</si>
  <si>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</si>
  <si>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</si>
  <si>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</si>
  <si>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</si>
  <si>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</si>
  <si>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</si>
  <si>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</si>
  <si>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</si>
  <si>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</si>
  <si>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</si>
  <si>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</si>
  <si>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</si>
  <si>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</si>
  <si>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</si>
  <si>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</si>
  <si>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</si>
  <si>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</si>
  <si>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</si>
  <si>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</si>
  <si>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</si>
  <si>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</si>
  <si>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</si>
  <si>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</si>
  <si>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</si>
  <si>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</si>
  <si>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</si>
  <si>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</si>
  <si>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</si>
  <si>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</si>
  <si>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</si>
  <si>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</si>
  <si>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</si>
  <si>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</si>
  <si>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</si>
  <si>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</si>
  <si>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</si>
  <si>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</si>
  <si>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</si>
  <si>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</si>
  <si>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</si>
  <si>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</si>
  <si>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</si>
  <si>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</si>
  <si>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</si>
  <si>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</si>
  <si>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</si>
  <si>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</si>
  <si>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</si>
  <si>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</si>
  <si>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</si>
  <si>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</si>
  <si>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</si>
  <si>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</si>
  <si>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</si>
  <si>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</si>
  <si>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</si>
  <si>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</si>
  <si>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</si>
  <si>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</si>
  <si>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</si>
  <si>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</si>
  <si>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</si>
  <si>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</si>
  <si>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</si>
  <si>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</si>
  <si>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</si>
  <si>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</si>
  <si>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</si>
  <si>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</si>
  <si>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</si>
  <si>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</si>
  <si>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</si>
  <si>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</si>
  <si>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</si>
  <si>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</si>
  <si>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</si>
  <si>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</si>
  <si>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</si>
  <si>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</si>
  <si>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</si>
  <si>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</si>
  <si>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</si>
  <si>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</si>
  <si>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</si>
  <si>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</si>
  <si>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</si>
  <si>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</si>
  <si>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</si>
  <si>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</si>
  <si>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</si>
  <si>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</si>
  <si>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</si>
  <si>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</si>
  <si>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</si>
  <si>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</si>
  <si>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</si>
  <si>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</si>
  <si>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</si>
  <si>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</si>
  <si>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</si>
  <si>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</si>
  <si>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</si>
  <si>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</si>
  <si>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</si>
  <si>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</si>
  <si>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</si>
  <si>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</si>
  <si>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</si>
  <si>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</si>
  <si>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</si>
  <si>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</si>
  <si>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</si>
  <si>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</si>
  <si>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</si>
  <si>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</si>
  <si>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</si>
  <si>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</si>
  <si>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</si>
  <si>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</si>
  <si>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</si>
  <si>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</si>
  <si>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</si>
  <si>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</si>
  <si>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</si>
  <si>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</si>
  <si>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</si>
  <si>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</si>
  <si>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</si>
  <si>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</si>
  <si>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</si>
  <si>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</si>
  <si>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</si>
  <si>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</si>
  <si>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</si>
  <si>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</si>
  <si>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</si>
  <si>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</si>
  <si>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</si>
  <si>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</si>
  <si>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</si>
  <si>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</si>
  <si>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</si>
  <si>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</si>
  <si>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</si>
  <si>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</si>
  <si>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</si>
  <si>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</si>
  <si>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</si>
  <si>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</si>
  <si>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</si>
  <si>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</si>
  <si>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</si>
  <si>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</si>
  <si>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</si>
  <si>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</si>
  <si>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</si>
  <si>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</si>
  <si>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</si>
  <si>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</si>
  <si>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</si>
  <si>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</si>
  <si>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</si>
  <si>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</si>
  <si>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</si>
  <si>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</si>
  <si>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</si>
  <si>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</si>
  <si>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</si>
  <si>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</si>
  <si>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</si>
  <si>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</si>
  <si>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</si>
  <si>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</si>
  <si>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</si>
  <si>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</si>
  <si>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</si>
  <si>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</si>
  <si>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</si>
  <si>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</si>
  <si>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</si>
  <si>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</si>
  <si>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</si>
  <si>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</si>
  <si>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</si>
  <si>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</si>
  <si>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</si>
  <si>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</si>
  <si>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</si>
  <si>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</si>
  <si>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</si>
  <si>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</si>
  <si>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</si>
  <si>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</si>
  <si>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</si>
  <si>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</si>
  <si>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</si>
  <si>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</si>
  <si>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</si>
  <si>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</si>
  <si>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</si>
  <si>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</si>
  <si>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</si>
  <si>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</si>
  <si>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</si>
  <si>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</si>
  <si>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</si>
  <si>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</si>
  <si>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</si>
  <si>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</si>
  <si>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</si>
  <si>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</si>
  <si>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</si>
  <si>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</si>
  <si>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</si>
  <si>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</si>
  <si>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</si>
  <si>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</si>
  <si>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</si>
  <si>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</si>
  <si>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</si>
  <si>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</si>
  <si>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</si>
  <si>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</si>
  <si>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</si>
  <si>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</si>
  <si>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</si>
  <si>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</si>
  <si>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</si>
  <si>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</si>
  <si>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</si>
  <si>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</si>
  <si>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</si>
  <si>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</si>
  <si>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</si>
  <si>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</si>
  <si>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</si>
  <si>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</si>
  <si>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</si>
  <si>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</si>
  <si>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</si>
  <si>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</si>
  <si>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</si>
  <si>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</si>
  <si>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</si>
  <si>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</si>
  <si>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</si>
  <si>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</si>
  <si>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</si>
  <si>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</si>
  <si>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</si>
  <si>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</si>
  <si>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</si>
  <si>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</si>
  <si>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</si>
  <si>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</si>
  <si>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</si>
  <si>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</si>
  <si>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</si>
  <si>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</si>
  <si>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</si>
  <si>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</si>
  <si>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</si>
  <si>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</si>
  <si>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</si>
  <si>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</si>
  <si>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</si>
  <si>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</si>
  <si>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</si>
  <si>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</si>
  <si>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</si>
  <si>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</si>
  <si>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</si>
  <si>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</si>
  <si>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</si>
  <si>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</si>
  <si>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</si>
  <si>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</si>
  <si>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</si>
  <si>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</si>
  <si>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</si>
  <si>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</si>
  <si>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</si>
  <si>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</si>
  <si>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</si>
  <si>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</si>
  <si>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</si>
  <si>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</si>
  <si>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</si>
  <si>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</si>
  <si>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</si>
  <si>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</si>
  <si>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</si>
  <si>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</si>
  <si>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</si>
  <si>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</si>
  <si>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</si>
  <si>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</si>
  <si>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</si>
  <si>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</si>
  <si>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</si>
  <si>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</si>
  <si>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</si>
  <si>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</si>
  <si>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</si>
  <si>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</si>
  <si>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</si>
  <si>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</si>
  <si>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</si>
  <si>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</si>
  <si>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</si>
  <si>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</si>
  <si>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</si>
  <si>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</si>
  <si>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</si>
  <si>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</si>
  <si>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</si>
  <si>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</si>
  <si>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</si>
  <si>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</si>
  <si>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</si>
  <si>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</si>
  <si>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</si>
  <si>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</si>
  <si>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</si>
  <si>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</si>
  <si>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</si>
  <si>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</si>
  <si>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</si>
  <si>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</si>
  <si>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</si>
  <si>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</si>
  <si>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</si>
  <si>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</si>
  <si>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</si>
  <si>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</si>
  <si>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</si>
  <si>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</si>
  <si>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</si>
  <si>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</si>
  <si>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</si>
  <si>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</si>
  <si>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</si>
  <si>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</si>
  <si>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</si>
  <si>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</si>
  <si>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</si>
  <si>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</si>
  <si>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</si>
  <si>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</si>
  <si>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</si>
  <si>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</si>
  <si>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</si>
  <si>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</si>
  <si>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</si>
  <si>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</si>
  <si>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</si>
  <si>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</si>
  <si>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</si>
  <si>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</si>
  <si>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</si>
  <si>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</si>
  <si>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</si>
  <si>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</si>
  <si>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</si>
  <si>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</si>
  <si>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</si>
  <si>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</si>
  <si>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</si>
  <si>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</si>
  <si>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</si>
  <si>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</si>
  <si>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</si>
  <si>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</si>
  <si>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</si>
  <si>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</si>
  <si>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</si>
  <si>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</si>
  <si>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</si>
  <si>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</si>
  <si>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</si>
  <si>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</si>
  <si>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</si>
  <si>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</si>
  <si>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</si>
  <si>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</si>
  <si>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</si>
  <si>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</si>
  <si>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</si>
  <si>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</si>
  <si>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</si>
  <si>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</si>
  <si>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</si>
  <si>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</si>
  <si>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</si>
  <si>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</si>
  <si>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</si>
  <si>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</si>
  <si>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</si>
  <si>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</si>
  <si>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</si>
  <si>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</si>
  <si>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</si>
  <si>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</si>
  <si>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</si>
  <si>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</si>
  <si>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</si>
  <si>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</si>
  <si>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</si>
  <si>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</si>
  <si>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</si>
  <si>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</si>
  <si>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</si>
  <si>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</si>
  <si>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</si>
  <si>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</si>
  <si>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</si>
  <si>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</si>
  <si>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</si>
  <si>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</si>
  <si>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</si>
  <si>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</si>
  <si>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</si>
  <si>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</si>
  <si>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</si>
  <si>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</si>
  <si>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</si>
  <si>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</si>
  <si>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</si>
  <si>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</si>
  <si>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</si>
  <si>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</si>
  <si>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</si>
  <si>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</si>
  <si>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</si>
  <si>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</si>
  <si>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</si>
  <si>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</si>
  <si>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</si>
  <si>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</si>
  <si>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</si>
  <si>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</si>
  <si>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</si>
  <si>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</si>
  <si>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</si>
  <si>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</si>
  <si>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</si>
  <si>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</si>
  <si>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</si>
  <si>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</si>
  <si>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</si>
  <si>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</si>
  <si>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</si>
  <si>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</si>
  <si>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</si>
  <si>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</si>
  <si>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</si>
  <si>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</si>
  <si>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</si>
  <si>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</si>
  <si>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</si>
  <si>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</si>
  <si>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</si>
  <si>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</si>
  <si>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</si>
  <si>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</si>
  <si>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</si>
  <si>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</si>
  <si>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</si>
  <si>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</si>
  <si>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</si>
  <si>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</si>
  <si>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</si>
  <si>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</si>
  <si>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</si>
  <si>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</si>
  <si>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</si>
  <si>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</si>
  <si>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</si>
  <si>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</si>
  <si>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</si>
  <si>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</si>
  <si>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</si>
  <si>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</si>
  <si>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</si>
  <si>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</si>
  <si>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</si>
  <si>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</si>
  <si>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</si>
  <si>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</si>
  <si>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</si>
  <si>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</si>
  <si>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</si>
  <si>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</si>
  <si>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</si>
  <si>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</si>
  <si>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</si>
  <si>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</si>
  <si>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</si>
  <si>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</si>
  <si>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</si>
  <si>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</si>
  <si>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</si>
  <si>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</si>
  <si>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</si>
  <si>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</si>
  <si>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</si>
  <si>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</si>
  <si>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</si>
  <si>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</si>
  <si>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</si>
  <si>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</si>
  <si>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</si>
  <si>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</si>
  <si>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</si>
  <si>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</si>
  <si>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</si>
  <si>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</si>
  <si>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</si>
  <si>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</si>
  <si>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</si>
  <si>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</si>
  <si>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</si>
  <si>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</si>
  <si>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</si>
  <si>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</si>
  <si>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</si>
  <si>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</si>
  <si>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</si>
  <si>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</si>
  <si>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</si>
  <si>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</si>
  <si>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</si>
  <si>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</si>
  <si>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</si>
  <si>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</si>
  <si>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</si>
  <si>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</si>
  <si>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</si>
  <si>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</si>
  <si>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</si>
  <si>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</si>
  <si>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</si>
  <si>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</si>
  <si>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</si>
  <si>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</si>
  <si>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</si>
  <si>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</si>
  <si>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</si>
  <si>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</si>
  <si>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</si>
  <si>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</si>
  <si>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</si>
  <si>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</si>
  <si>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</si>
  <si>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</si>
  <si>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</si>
  <si>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</si>
  <si>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</si>
  <si>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</si>
  <si>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</si>
  <si>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</si>
  <si>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</si>
  <si>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</si>
  <si>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</si>
  <si>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</si>
  <si>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</si>
  <si>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</si>
  <si>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</si>
  <si>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</si>
  <si>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</si>
  <si>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</si>
  <si>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</si>
  <si>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</si>
  <si>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</si>
  <si>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</si>
  <si>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</si>
  <si>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</si>
  <si>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</si>
  <si>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</si>
  <si>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</si>
  <si>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</si>
  <si>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</si>
  <si>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</si>
  <si>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</si>
  <si>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</si>
  <si>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</si>
  <si>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</si>
  <si>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</si>
  <si>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</si>
  <si>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</si>
  <si>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</si>
  <si>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</si>
  <si>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</si>
  <si>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</si>
  <si>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</si>
  <si>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</si>
  <si>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</si>
  <si>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</si>
  <si>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</si>
  <si>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</si>
  <si>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</si>
  <si>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</si>
  <si>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</si>
  <si>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</si>
  <si>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</si>
  <si>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</si>
  <si>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</si>
  <si>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</si>
  <si>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</si>
  <si>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</si>
  <si>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</si>
  <si>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</si>
  <si>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</si>
  <si>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</si>
  <si>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</si>
  <si>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</si>
  <si>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</si>
  <si>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</si>
  <si>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</si>
  <si>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</si>
  <si>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</si>
  <si>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</si>
  <si>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</si>
  <si>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</si>
  <si>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</si>
  <si>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</si>
  <si>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</si>
  <si>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</si>
  <si>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</si>
  <si>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</si>
  <si>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</si>
  <si>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</si>
  <si>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</si>
  <si>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</si>
  <si>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</si>
  <si>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</si>
  <si>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</si>
  <si>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</si>
  <si>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</si>
  <si>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</si>
  <si>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</si>
  <si>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</si>
  <si>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</si>
  <si>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</si>
  <si>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</si>
  <si>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</si>
  <si>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</si>
  <si>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</si>
  <si>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</si>
  <si>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</si>
  <si>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</si>
  <si>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</si>
  <si>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</si>
  <si>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</si>
  <si>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</si>
  <si>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</si>
  <si>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</si>
  <si>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</si>
  <si>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</si>
  <si>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</si>
  <si>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</si>
  <si>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</si>
  <si>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</si>
  <si>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</si>
  <si>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</si>
  <si>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</si>
  <si>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</si>
  <si>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</si>
  <si>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</si>
  <si>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</si>
  <si>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</si>
  <si>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</si>
  <si>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</si>
  <si>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</si>
  <si>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</si>
  <si>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</si>
  <si>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</si>
  <si>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</si>
  <si>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</si>
  <si>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</si>
  <si>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</si>
  <si>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</si>
  <si>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</si>
  <si>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</si>
  <si>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</si>
  <si>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</si>
  <si>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</si>
  <si>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</si>
  <si>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</si>
  <si>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</si>
  <si>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</si>
  <si>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</si>
  <si>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</si>
  <si>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</si>
  <si>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</si>
  <si>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</si>
  <si>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</si>
  <si>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</si>
  <si>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</si>
  <si>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</si>
  <si>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</si>
  <si>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</si>
  <si>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</si>
  <si>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</si>
  <si>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</si>
  <si>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</si>
  <si>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</si>
  <si>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</si>
  <si>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</si>
  <si>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</si>
  <si>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</si>
  <si>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</si>
  <si>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</si>
  <si>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</si>
  <si>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</si>
  <si>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</si>
  <si>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</si>
  <si>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</si>
  <si>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</si>
  <si>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</si>
  <si>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</si>
  <si>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</si>
  <si>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</si>
  <si>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</si>
  <si>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</si>
  <si>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</si>
  <si>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</si>
  <si>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</si>
  <si>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</si>
  <si>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</si>
  <si>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</si>
  <si>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</si>
  <si>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</si>
  <si>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</si>
  <si>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</si>
  <si>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</si>
  <si>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</si>
  <si>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</si>
  <si>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</si>
  <si>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</si>
  <si>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</si>
  <si>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</si>
  <si>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</si>
  <si>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</si>
  <si>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</si>
  <si>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</si>
  <si>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</si>
  <si>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</si>
  <si>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</si>
  <si>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</si>
  <si>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</si>
  <si>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</si>
  <si>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</si>
  <si>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</si>
  <si>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</si>
  <si>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</si>
  <si>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</si>
  <si>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</si>
  <si>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</si>
  <si>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</si>
  <si>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</si>
  <si>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</si>
  <si>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</si>
  <si>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</si>
  <si>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</si>
  <si>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</si>
  <si>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</si>
  <si>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</si>
  <si>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</si>
  <si>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</si>
  <si>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</si>
  <si>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</si>
  <si>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</si>
  <si>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</si>
  <si>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</si>
  <si>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</si>
  <si>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</si>
  <si>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</si>
  <si>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</si>
  <si>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</si>
  <si>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</si>
  <si>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</si>
  <si>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</si>
  <si>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</si>
  <si>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</si>
  <si>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</si>
  <si>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</si>
  <si>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</si>
  <si>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</si>
  <si>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</si>
  <si>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</si>
  <si>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</si>
  <si>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</si>
  <si>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</si>
  <si>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</si>
  <si>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</si>
  <si>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</si>
  <si>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</si>
  <si>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</si>
  <si>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</si>
  <si>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</si>
  <si>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</si>
  <si>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</si>
  <si>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</si>
  <si>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</si>
  <si>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</si>
  <si>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</si>
  <si>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</si>
  <si>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</si>
  <si>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</si>
  <si>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</si>
  <si>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</si>
  <si>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</si>
  <si>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</si>
  <si>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</si>
  <si>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</si>
  <si>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</si>
  <si>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</si>
  <si>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</si>
  <si>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</si>
  <si>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</si>
  <si>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</si>
  <si>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</si>
  <si>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</si>
  <si>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</si>
  <si>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</si>
  <si>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</si>
  <si>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</si>
  <si>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</si>
  <si>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</si>
  <si>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</si>
  <si>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</si>
  <si>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</si>
  <si>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</si>
  <si>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</si>
  <si>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</si>
  <si>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</si>
  <si>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</si>
  <si>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</si>
  <si>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</si>
  <si>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</si>
  <si>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</si>
  <si>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</si>
  <si>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</si>
  <si>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</si>
  <si>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</si>
  <si>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</si>
  <si>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</si>
  <si>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</si>
  <si>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</si>
  <si>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</si>
  <si>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</si>
  <si>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</si>
  <si>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</si>
  <si>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</si>
  <si>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</si>
  <si>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</si>
  <si>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</si>
  <si>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</si>
  <si>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</si>
  <si>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</si>
  <si>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</si>
  <si>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</si>
  <si>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</si>
  <si>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</si>
  <si>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</si>
  <si>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</si>
  <si>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</si>
  <si>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</si>
  <si>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</si>
  <si>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</si>
  <si>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</si>
  <si>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</si>
  <si>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</si>
  <si>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</si>
  <si>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</si>
  <si>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</si>
  <si>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</si>
  <si>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</si>
  <si>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</si>
  <si>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</si>
  <si>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</si>
  <si>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</si>
  <si>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</si>
  <si>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</si>
  <si>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</si>
  <si>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</si>
  <si>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</si>
  <si>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</si>
  <si>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</si>
  <si>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</si>
  <si>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</si>
  <si>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</si>
  <si>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</si>
  <si>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</si>
  <si>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</si>
  <si>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</si>
  <si>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</si>
  <si>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</si>
  <si>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</si>
  <si>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</si>
  <si>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</si>
  <si>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</si>
  <si>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</si>
  <si>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</si>
  <si>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</si>
  <si>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</si>
  <si>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</si>
  <si>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</si>
  <si>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</si>
  <si>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</si>
  <si>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</si>
  <si>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</si>
  <si>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</si>
  <si>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</si>
  <si>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</si>
  <si>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</si>
  <si>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</si>
  <si>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</si>
  <si>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</si>
  <si>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</si>
  <si>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</si>
  <si>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</si>
  <si>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</si>
  <si>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</si>
  <si>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</si>
  <si>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</si>
  <si>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</si>
  <si>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</si>
  <si>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</si>
  <si>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</si>
  <si>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</si>
  <si>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</si>
  <si>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</si>
  <si>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</si>
  <si>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</si>
  <si>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</si>
  <si>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</si>
  <si>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</si>
  <si>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</si>
  <si>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</si>
  <si>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</si>
  <si>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</si>
  <si>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</si>
  <si>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</si>
  <si>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</si>
  <si>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</si>
  <si>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</si>
  <si>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</si>
  <si>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</si>
  <si>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</si>
  <si>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</si>
  <si>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</si>
  <si>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</si>
  <si>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</si>
  <si>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</si>
  <si>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</si>
  <si>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</si>
  <si>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</si>
  <si>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</si>
  <si>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</si>
  <si>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</si>
  <si>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</si>
  <si>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</si>
  <si>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</si>
  <si>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</si>
  <si>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</si>
  <si>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</si>
  <si>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</si>
  <si>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</si>
  <si>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</si>
  <si>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</si>
  <si>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</si>
  <si>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</si>
  <si>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</si>
  <si>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</si>
  <si>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</si>
  <si>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</si>
  <si>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</si>
  <si>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</si>
  <si>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</si>
  <si>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</si>
  <si>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</si>
  <si>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</si>
  <si>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</si>
  <si>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</si>
  <si>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</si>
  <si>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</si>
  <si>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</si>
  <si>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</si>
  <si>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</si>
  <si>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</si>
  <si>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</si>
  <si>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</si>
  <si>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</si>
  <si>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</si>
  <si>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</si>
  <si>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</si>
  <si>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</si>
  <si>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</si>
  <si>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</si>
  <si>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</si>
  <si>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</si>
  <si>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</si>
  <si>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</si>
  <si>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</si>
  <si>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</si>
  <si>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</si>
  <si>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</si>
  <si>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</si>
  <si>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</si>
  <si>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</si>
  <si>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</si>
  <si>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</si>
  <si>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</si>
  <si>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</si>
  <si>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</si>
  <si>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</si>
  <si>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</si>
  <si>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</si>
  <si>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</si>
  <si>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</si>
  <si>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</si>
  <si>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</si>
  <si>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</si>
  <si>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</si>
  <si>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</si>
  <si>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</si>
  <si>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</si>
  <si>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</si>
  <si>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</si>
  <si>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</si>
  <si>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</si>
  <si>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</si>
  <si>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</si>
  <si>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</si>
  <si>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</si>
  <si>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</si>
  <si>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</si>
  <si>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</si>
  <si>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</si>
  <si>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</si>
  <si>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</si>
  <si>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</si>
  <si>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</si>
  <si>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</si>
  <si>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</si>
  <si>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</si>
  <si>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</si>
  <si>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</si>
  <si>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</si>
  <si>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</si>
  <si>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</si>
  <si>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</si>
  <si>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</si>
  <si>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</si>
  <si>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</si>
  <si>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</si>
  <si>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</si>
  <si>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</si>
  <si>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</si>
  <si>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</si>
  <si>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</si>
  <si>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</si>
  <si>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</si>
  <si>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</si>
  <si>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</si>
  <si>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</si>
  <si>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</si>
  <si>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</si>
  <si>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</si>
  <si>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</si>
  <si>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</si>
  <si>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</si>
  <si>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</si>
  <si>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</si>
  <si>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</si>
  <si>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</si>
  <si>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</si>
  <si>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</si>
  <si>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</si>
  <si>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</si>
  <si>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</si>
  <si>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</si>
  <si>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</si>
  <si>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</si>
  <si>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</si>
  <si>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</si>
  <si>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</si>
  <si>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</si>
  <si>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</si>
  <si>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</si>
  <si>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</si>
  <si>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</si>
  <si>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</si>
  <si>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</si>
  <si>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</si>
  <si>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</si>
  <si>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</si>
  <si>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</si>
  <si>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</si>
  <si>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</si>
  <si>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</si>
  <si>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</si>
  <si>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</si>
  <si>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</si>
  <si>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</si>
  <si>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</si>
  <si>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</si>
  <si>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</si>
  <si>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</si>
  <si>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</si>
  <si>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</si>
  <si>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</si>
  <si>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</si>
  <si>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</si>
  <si>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</si>
  <si>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</si>
  <si>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</si>
  <si>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</si>
  <si>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</si>
  <si>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</si>
  <si>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</si>
  <si>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</si>
  <si>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</si>
  <si>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</si>
  <si>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</si>
  <si>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</si>
  <si>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</si>
  <si>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</si>
  <si>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</si>
  <si>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</si>
  <si>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</si>
  <si>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</si>
  <si>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</si>
  <si>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</si>
  <si>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</si>
  <si>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</si>
  <si>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</si>
  <si>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</si>
  <si>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</si>
  <si>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</si>
  <si>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</si>
  <si>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</si>
  <si>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</si>
  <si>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</si>
  <si>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</si>
  <si>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</si>
  <si>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</si>
  <si>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</si>
  <si>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</si>
  <si>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</si>
  <si>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</si>
  <si>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</si>
  <si>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</si>
  <si>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</si>
  <si>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</si>
  <si>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</si>
  <si>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</si>
  <si>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</si>
  <si>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</si>
  <si>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</si>
  <si>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</si>
  <si>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</si>
  <si>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</si>
  <si>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</si>
  <si>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</si>
  <si>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</si>
  <si>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</si>
  <si>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</si>
  <si>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</si>
  <si>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</si>
  <si>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</si>
  <si>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</si>
  <si>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</si>
  <si>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</si>
  <si>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</si>
  <si>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</si>
  <si>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</si>
  <si>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</si>
  <si>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</si>
  <si>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</si>
  <si>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</si>
  <si>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</si>
  <si>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</si>
  <si>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</si>
  <si>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</si>
  <si>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</si>
  <si>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</si>
  <si>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</si>
  <si>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</si>
  <si>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</si>
  <si>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</si>
  <si>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</si>
  <si>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</si>
  <si>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</si>
  <si>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</si>
  <si>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</si>
  <si>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</si>
  <si>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</si>
  <si>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</si>
  <si>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</si>
  <si>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</si>
  <si>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</si>
  <si>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</si>
  <si>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</si>
  <si>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</si>
  <si>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</si>
  <si>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</si>
  <si>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</si>
  <si>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</si>
  <si>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</si>
  <si>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</si>
  <si>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</si>
  <si>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</si>
  <si>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</si>
  <si>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</si>
  <si>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</si>
  <si>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</si>
  <si>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</si>
  <si>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</si>
  <si>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</si>
  <si>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</si>
  <si>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</si>
  <si>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</si>
  <si>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</si>
  <si>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</si>
  <si>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</si>
  <si>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</si>
  <si>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</si>
  <si>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</si>
  <si>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</si>
  <si>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</si>
  <si>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</si>
  <si>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</si>
  <si>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</si>
  <si>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</si>
  <si>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</si>
  <si>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</si>
  <si>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</si>
  <si>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</si>
  <si>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</si>
  <si>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</si>
  <si>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</si>
  <si>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</si>
  <si>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</si>
  <si>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</si>
  <si>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</si>
  <si>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</si>
  <si>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</si>
  <si>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</si>
  <si>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</si>
  <si>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</si>
  <si>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</si>
  <si>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</si>
  <si>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</si>
  <si>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</si>
  <si>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</si>
  <si>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</si>
  <si>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</si>
  <si>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</si>
  <si>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</si>
  <si>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</si>
  <si>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</si>
  <si>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</si>
  <si>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</si>
  <si>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</si>
  <si>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</si>
  <si>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</si>
  <si>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</si>
  <si>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</si>
  <si>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</si>
  <si>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</si>
  <si>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</si>
  <si>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</si>
  <si>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</si>
  <si>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</si>
  <si>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</si>
  <si>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</si>
  <si>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</si>
  <si>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</si>
  <si>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</si>
  <si>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</si>
  <si>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</si>
  <si>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</si>
  <si>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</si>
  <si>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</si>
  <si>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</si>
  <si>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</si>
  <si>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</si>
  <si>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</si>
  <si>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</si>
  <si>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</si>
  <si>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</si>
  <si>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</si>
  <si>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</si>
  <si>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</si>
  <si>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</si>
  <si>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</si>
  <si>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</si>
  <si>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</si>
  <si>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</si>
  <si>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</si>
  <si>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</si>
  <si>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</si>
  <si>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</si>
  <si>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</si>
  <si>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</si>
  <si>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</si>
  <si>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</si>
  <si>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</si>
  <si>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</si>
  <si>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</si>
  <si>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</si>
  <si>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</si>
  <si>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</si>
  <si>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</si>
  <si>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</si>
  <si>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</si>
  <si>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</si>
  <si>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</si>
  <si>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</si>
  <si>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</si>
  <si>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</si>
  <si>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</si>
  <si>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</si>
  <si>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</si>
  <si>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</si>
  <si>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</si>
  <si>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</si>
  <si>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</si>
  <si>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</si>
  <si>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</si>
  <si>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</si>
  <si>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</si>
  <si>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</si>
  <si>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</si>
  <si>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</si>
  <si>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</si>
  <si>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</si>
  <si>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</si>
  <si>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</si>
  <si>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</si>
  <si>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</si>
  <si>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</si>
  <si>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</si>
  <si>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</si>
  <si>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</si>
  <si>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</si>
  <si>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</si>
  <si>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</si>
  <si>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</si>
  <si>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</si>
  <si>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</si>
  <si>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</si>
  <si>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</si>
  <si>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</si>
  <si>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</si>
  <si>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</si>
  <si>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</si>
  <si>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</si>
  <si>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</si>
  <si>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</si>
  <si>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</si>
  <si>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</si>
  <si>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</si>
  <si>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</si>
  <si>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</si>
  <si>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</si>
  <si>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</si>
  <si>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</si>
  <si>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</si>
  <si>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</si>
  <si>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</si>
  <si>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</si>
  <si>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</si>
  <si>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</si>
  <si>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</si>
  <si>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</si>
  <si>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</si>
  <si>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</si>
  <si>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</si>
  <si>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</si>
  <si>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</si>
  <si>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</si>
  <si>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</si>
  <si>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</si>
  <si>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</si>
  <si>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</si>
  <si>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</si>
  <si>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</si>
  <si>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</si>
  <si>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</si>
  <si>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</si>
  <si>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</si>
  <si>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</si>
  <si>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</si>
  <si>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</si>
  <si>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</si>
  <si>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</si>
  <si>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</si>
  <si>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</si>
  <si>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</si>
  <si>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</si>
  <si>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</si>
  <si>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</si>
  <si>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</si>
  <si>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</si>
  <si>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</si>
  <si>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</si>
  <si>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</si>
  <si>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</si>
  <si>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</si>
  <si>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</si>
  <si>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</si>
  <si>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</si>
  <si>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</si>
  <si>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</si>
  <si>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</si>
  <si>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</si>
  <si>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</si>
  <si>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</si>
  <si>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</si>
  <si>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</si>
  <si>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</si>
  <si>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</si>
  <si>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</si>
  <si>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</si>
  <si>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</si>
  <si>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</si>
  <si>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</si>
  <si>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</si>
  <si>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</si>
  <si>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</si>
  <si>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</si>
  <si>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</si>
  <si>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</si>
  <si>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</si>
  <si>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</si>
  <si>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</si>
  <si>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</si>
  <si>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</si>
  <si>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</si>
  <si>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</si>
  <si>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</si>
  <si>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</si>
  <si>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</si>
  <si>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</si>
  <si>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</si>
  <si>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</si>
  <si>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</si>
  <si>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</si>
  <si>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</si>
  <si>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</si>
  <si>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</si>
  <si>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</si>
  <si>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</si>
  <si>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</si>
  <si>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</si>
  <si>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</si>
  <si>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</si>
  <si>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</si>
  <si>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</si>
  <si>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</si>
  <si>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</si>
  <si>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</si>
  <si>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</si>
  <si>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</si>
  <si>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</si>
  <si>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</si>
  <si>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</si>
  <si>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</si>
  <si>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</si>
  <si>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</si>
  <si>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</si>
  <si>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</si>
  <si>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</si>
  <si>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</si>
  <si>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</si>
  <si>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</si>
  <si>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</si>
  <si>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</si>
  <si>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</si>
  <si>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</si>
  <si>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</si>
  <si>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</si>
  <si>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</si>
  <si>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</si>
  <si>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</si>
  <si>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</si>
  <si>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</si>
  <si>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</si>
  <si>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</si>
  <si>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</si>
  <si>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</si>
  <si>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</si>
  <si>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</si>
  <si>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</si>
  <si>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</si>
  <si>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</si>
  <si>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</si>
  <si>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</si>
  <si>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</si>
  <si>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</si>
  <si>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</si>
  <si>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</si>
  <si>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</si>
  <si>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</si>
  <si>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</si>
  <si>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</si>
  <si>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</si>
  <si>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</si>
  <si>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</si>
  <si>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</si>
  <si>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</si>
  <si>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</si>
  <si>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</si>
  <si>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</si>
  <si>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</si>
  <si>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</si>
  <si>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</si>
  <si>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</si>
  <si>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</si>
  <si>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</si>
  <si>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</si>
  <si>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</si>
  <si>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</si>
  <si>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</si>
  <si>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</si>
  <si>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</si>
  <si>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</si>
  <si>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</si>
  <si>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</si>
  <si>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</si>
  <si>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</si>
  <si>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</si>
  <si>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</si>
  <si>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</si>
  <si>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</si>
  <si>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</si>
  <si>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</si>
  <si>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</si>
  <si>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</si>
  <si>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</si>
  <si>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</si>
  <si>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</si>
  <si>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</si>
  <si>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</si>
  <si>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</si>
  <si>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</si>
  <si>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</si>
  <si>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</si>
  <si>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</si>
  <si>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</si>
  <si>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</si>
  <si>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</si>
  <si>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</si>
  <si>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</si>
  <si>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</si>
  <si>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</si>
  <si>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</si>
  <si>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</si>
  <si>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</si>
  <si>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</si>
  <si>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</si>
  <si>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</si>
  <si>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</si>
  <si>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</si>
  <si>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</si>
  <si>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</si>
  <si>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</si>
  <si>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</si>
  <si>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</si>
  <si>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</si>
  <si>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</si>
  <si>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</si>
  <si>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</si>
  <si>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</si>
  <si>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</si>
  <si>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</si>
  <si>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</si>
  <si>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</si>
  <si>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</si>
  <si>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</si>
  <si>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</si>
  <si>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</si>
  <si>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</si>
  <si>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</si>
  <si>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</si>
  <si>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</si>
  <si>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</si>
  <si>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</si>
  <si>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</si>
  <si>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</si>
  <si>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</si>
  <si>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</si>
  <si>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</si>
  <si>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</si>
  <si>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</si>
  <si>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</si>
  <si>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</si>
  <si>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</si>
  <si>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</si>
  <si>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</si>
  <si>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</si>
  <si>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</si>
  <si>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</si>
  <si>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</si>
  <si>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</si>
  <si>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</si>
  <si>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</si>
  <si>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</si>
  <si>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</si>
  <si>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</si>
  <si>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</si>
  <si>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</si>
  <si>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</si>
  <si>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</si>
  <si>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</si>
  <si>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</si>
  <si>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</si>
  <si>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</si>
  <si>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</si>
  <si>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</si>
  <si>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</si>
  <si>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</si>
  <si>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</si>
  <si>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</si>
  <si>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</si>
  <si>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</si>
  <si>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</si>
  <si>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</si>
  <si>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</si>
  <si>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</si>
  <si>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</si>
  <si>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</si>
  <si>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</si>
  <si>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</si>
  <si>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</si>
  <si>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</si>
  <si>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</si>
  <si>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</si>
  <si>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</si>
  <si>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</si>
  <si>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</si>
  <si>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</si>
  <si>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</si>
  <si>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</si>
  <si>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</si>
  <si>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</si>
  <si>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</si>
  <si>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</si>
  <si>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</si>
  <si>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</si>
  <si>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</si>
  <si>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</si>
  <si>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</si>
  <si>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</si>
  <si>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</si>
  <si>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</si>
  <si>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</si>
  <si>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</si>
  <si>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</si>
  <si>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</si>
  <si>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</si>
  <si>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</si>
  <si>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</si>
  <si>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</si>
  <si>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</si>
  <si>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</si>
  <si>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</si>
  <si>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</si>
  <si>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</si>
  <si>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</si>
  <si>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</si>
  <si>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</si>
  <si>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</si>
  <si>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</si>
  <si>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</si>
  <si>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</si>
  <si>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</si>
  <si>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</si>
  <si>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</si>
  <si>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</si>
  <si>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</si>
  <si>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</si>
  <si>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</si>
  <si>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</si>
  <si>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</si>
  <si>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</si>
  <si>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</si>
  <si>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</si>
  <si>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</si>
  <si>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</si>
  <si>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</si>
  <si>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</si>
  <si>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</si>
  <si>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</si>
  <si>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</si>
  <si>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</si>
  <si>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</si>
  <si>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</si>
  <si>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</si>
  <si>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</si>
  <si>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</si>
  <si>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</si>
  <si>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</si>
  <si>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</si>
  <si>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</si>
  <si>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</si>
  <si>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</si>
  <si>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</si>
  <si>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</si>
  <si>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</si>
  <si>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</si>
  <si>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</si>
  <si>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</si>
  <si>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</si>
  <si>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</si>
  <si>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</si>
  <si>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</si>
  <si>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</si>
  <si>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</si>
  <si>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</si>
  <si>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</si>
  <si>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</si>
  <si>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</si>
  <si>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</si>
  <si>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</si>
  <si>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</si>
  <si>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</si>
  <si>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</si>
  <si>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</si>
  <si>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</si>
  <si>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</si>
  <si>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</si>
  <si>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</si>
  <si>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</si>
  <si>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</si>
  <si>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</si>
  <si>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</si>
  <si>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</si>
  <si>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</si>
  <si>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</si>
  <si>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</si>
  <si>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</si>
  <si>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</si>
  <si>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</si>
  <si>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</si>
  <si>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</si>
  <si>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</si>
  <si>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</si>
  <si>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</si>
  <si>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</si>
  <si>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</si>
  <si>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</si>
  <si>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</si>
  <si>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</si>
  <si>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</si>
  <si>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</si>
  <si>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</si>
  <si>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</si>
  <si>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</si>
  <si>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</si>
  <si>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</si>
  <si>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</si>
  <si>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</si>
  <si>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</si>
  <si>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</si>
  <si>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</si>
  <si>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</si>
  <si>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</si>
  <si>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</si>
  <si>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</si>
  <si>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</si>
  <si>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</si>
  <si>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</si>
  <si>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</si>
  <si>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</si>
  <si>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</si>
  <si>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</si>
  <si>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</si>
  <si>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</si>
  <si>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</si>
  <si>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</si>
  <si>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</si>
  <si>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</si>
  <si>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</si>
  <si>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</si>
  <si>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</si>
  <si>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</si>
  <si>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</si>
  <si>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</si>
  <si>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</si>
  <si>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</si>
  <si>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</si>
  <si>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</si>
  <si>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</si>
  <si>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</si>
  <si>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</si>
  <si>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</si>
  <si>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</si>
  <si>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</si>
  <si>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</si>
  <si>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</si>
  <si>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</si>
  <si>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</si>
  <si>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</si>
  <si>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</si>
  <si>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</si>
  <si>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</si>
  <si>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</si>
  <si>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</si>
  <si>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</si>
  <si>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</si>
  <si>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</si>
  <si>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</si>
  <si>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</si>
  <si>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</si>
  <si>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</si>
  <si>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</si>
  <si>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</si>
  <si>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</si>
  <si>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</si>
  <si>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</si>
  <si>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</si>
  <si>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</si>
  <si>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</si>
  <si>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</si>
  <si>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</si>
  <si>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</si>
  <si>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</si>
  <si>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</si>
  <si>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</si>
  <si>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</si>
  <si>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</si>
  <si>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</si>
  <si>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</si>
  <si>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</si>
  <si>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</si>
  <si>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</si>
  <si>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</si>
  <si>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</si>
  <si>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</si>
  <si>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</si>
  <si>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</si>
  <si>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</si>
  <si>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</si>
  <si>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</si>
  <si>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</si>
  <si>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</si>
  <si>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</si>
  <si>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</si>
  <si>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</si>
  <si>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</si>
  <si>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</si>
  <si>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</si>
  <si>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</si>
  <si>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</si>
  <si>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</si>
  <si>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</si>
  <si>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</si>
  <si>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</si>
  <si>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</si>
  <si>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</si>
  <si>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</si>
  <si>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</si>
  <si>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</si>
  <si>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</si>
  <si>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</si>
  <si>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</si>
  <si>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</si>
  <si>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</si>
  <si>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</si>
  <si>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</si>
  <si>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</si>
  <si>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</si>
  <si>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</si>
  <si>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</si>
  <si>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</si>
  <si>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</si>
  <si>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</si>
  <si>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</si>
  <si>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</si>
  <si>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</si>
  <si>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</si>
  <si>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</si>
  <si>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</si>
  <si>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</si>
  <si>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</si>
  <si>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</si>
  <si>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</si>
  <si>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</si>
  <si>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</si>
  <si>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</si>
  <si>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</si>
  <si>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</si>
  <si>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</si>
  <si>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</si>
  <si>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</si>
  <si>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</si>
  <si>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</si>
  <si>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</si>
  <si>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</si>
  <si>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</si>
  <si>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</si>
  <si>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</si>
  <si>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</si>
  <si>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</si>
  <si>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</si>
  <si>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</si>
  <si>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</si>
  <si>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</si>
  <si>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</si>
  <si>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</si>
  <si>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</si>
  <si>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</si>
  <si>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</si>
  <si>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</si>
  <si>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</si>
  <si>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</si>
  <si>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</si>
  <si>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</si>
  <si>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</si>
  <si>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</si>
  <si>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</si>
  <si>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</si>
  <si>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</si>
  <si>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</si>
  <si>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</si>
  <si>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</si>
  <si>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</si>
  <si>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</si>
  <si>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</si>
  <si>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</si>
  <si>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</si>
  <si>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</si>
  <si>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</si>
  <si>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</si>
  <si>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</si>
  <si>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</si>
  <si>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</si>
  <si>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</si>
  <si>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</si>
  <si>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</si>
  <si>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</si>
  <si>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</si>
  <si>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</si>
  <si>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</si>
  <si>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</si>
  <si>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</si>
  <si>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</si>
  <si>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</si>
  <si>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</si>
  <si>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</si>
  <si>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</si>
  <si>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</si>
  <si>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</si>
  <si>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</si>
  <si>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</si>
  <si>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</si>
  <si>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</si>
  <si>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</si>
  <si>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</si>
  <si>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</si>
  <si>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</si>
  <si>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</si>
  <si>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</si>
  <si>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</si>
  <si>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</si>
  <si>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</si>
  <si>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</si>
  <si>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</si>
  <si>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</si>
  <si>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</si>
  <si>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</si>
  <si>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</si>
  <si>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</si>
  <si>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</si>
  <si>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</si>
  <si>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</si>
  <si>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</si>
  <si>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</si>
  <si>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</si>
  <si>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</si>
  <si>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</si>
  <si>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</si>
  <si>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</si>
  <si>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</si>
  <si>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</si>
  <si>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</si>
  <si>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</si>
  <si>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</si>
  <si>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</si>
  <si>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</si>
  <si>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</si>
  <si>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</si>
  <si>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</si>
  <si>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</si>
  <si>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</si>
  <si>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</si>
  <si>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</si>
  <si>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</si>
  <si>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</si>
  <si>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</si>
  <si>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</si>
  <si>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</si>
  <si>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</si>
  <si>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</si>
  <si>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</si>
  <si>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</si>
  <si>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</si>
  <si>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</si>
  <si>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</si>
  <si>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</si>
  <si>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</si>
  <si>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</si>
  <si>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</si>
  <si>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</si>
  <si>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</si>
  <si>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</si>
  <si>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</si>
  <si>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</si>
  <si>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</si>
  <si>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</si>
  <si>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</si>
  <si>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</si>
  <si>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</si>
  <si>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</si>
  <si>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</si>
  <si>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</si>
  <si>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</si>
  <si>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</si>
  <si>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</si>
  <si>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</si>
  <si>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</si>
  <si>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</si>
  <si>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</si>
  <si>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</si>
  <si>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</si>
  <si>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</si>
  <si>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</si>
  <si>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</si>
  <si>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</si>
  <si>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</si>
  <si>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</si>
  <si>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</si>
  <si>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</si>
  <si>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</si>
  <si>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</si>
  <si>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</si>
  <si>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</si>
  <si>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</si>
  <si>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</si>
  <si>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</si>
  <si>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</si>
  <si>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</si>
  <si>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</si>
  <si>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</si>
  <si>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</si>
  <si>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</si>
  <si>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</si>
  <si>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</si>
  <si>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</si>
  <si>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</si>
  <si>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</si>
  <si>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</si>
  <si>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</si>
  <si>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</si>
  <si>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</si>
  <si>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</si>
  <si>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</si>
  <si>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</si>
  <si>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</si>
  <si>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</si>
  <si>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</si>
  <si>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</si>
  <si>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</si>
  <si>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</si>
  <si>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</si>
  <si>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</si>
  <si>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</si>
  <si>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</si>
  <si>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</si>
  <si>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</si>
  <si>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</si>
  <si>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</si>
  <si>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</si>
  <si>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</si>
  <si>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</si>
  <si>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</si>
  <si>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</si>
  <si>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</si>
  <si>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</si>
  <si>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</si>
  <si>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</si>
  <si>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</si>
  <si>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</si>
  <si>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</si>
  <si>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</si>
  <si>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</si>
  <si>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</si>
  <si>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</si>
  <si>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</si>
  <si>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</si>
  <si>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</si>
  <si>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</si>
  <si>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</si>
  <si>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</si>
  <si>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</si>
  <si>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</si>
  <si>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</si>
  <si>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</si>
  <si>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</si>
  <si>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</si>
  <si>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</si>
  <si>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</si>
  <si>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</si>
  <si>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</si>
  <si>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</si>
  <si>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</si>
  <si>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</si>
  <si>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</si>
  <si>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</si>
  <si>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</si>
  <si>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</si>
  <si>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</si>
  <si>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</si>
  <si>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</si>
  <si>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</si>
  <si>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</si>
  <si>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</si>
  <si>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</si>
  <si>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</si>
  <si>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</si>
  <si>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</si>
  <si>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</si>
  <si>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</si>
  <si>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</si>
  <si>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</si>
  <si>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</si>
  <si>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</si>
  <si>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</si>
  <si>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</si>
  <si>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</si>
  <si>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</si>
  <si>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</si>
  <si>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</si>
  <si>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</si>
  <si>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</si>
  <si>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</si>
  <si>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</si>
  <si>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</si>
  <si>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</si>
  <si>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</si>
  <si>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</si>
  <si>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</si>
  <si>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</si>
  <si>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</si>
  <si>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</si>
  <si>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</si>
  <si>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</si>
  <si>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</si>
  <si>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</si>
  <si>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</si>
  <si>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</si>
  <si>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</si>
  <si>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</si>
  <si>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</si>
  <si>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</si>
  <si>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</si>
  <si>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</si>
  <si>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</si>
  <si>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</si>
  <si>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</si>
  <si>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</si>
  <si>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</si>
  <si>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</si>
  <si>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</si>
  <si>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</si>
  <si>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</si>
  <si>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</si>
  <si>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</si>
  <si>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</si>
  <si>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</si>
  <si>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</si>
  <si>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</si>
  <si>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</si>
  <si>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</si>
  <si>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</si>
  <si>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</si>
  <si>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</si>
  <si>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</si>
  <si>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</si>
  <si>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</si>
  <si>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</si>
  <si>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</si>
  <si>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</si>
  <si>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</si>
  <si>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</si>
  <si>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</si>
  <si>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</si>
  <si>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</si>
  <si>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</si>
  <si>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</si>
  <si>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</si>
  <si>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</si>
  <si>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</si>
  <si>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</si>
  <si>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</si>
  <si>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</si>
  <si>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</si>
  <si>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</si>
  <si>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</si>
  <si>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</si>
  <si>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</si>
  <si>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</si>
  <si>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</si>
  <si>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</si>
  <si>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</si>
  <si>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</si>
  <si>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</si>
  <si>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</si>
  <si>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</si>
  <si>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</si>
  <si>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</si>
  <si>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</si>
  <si>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</si>
  <si>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</si>
  <si>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</si>
  <si>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</si>
  <si>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</si>
  <si>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</si>
  <si>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</si>
  <si>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</si>
  <si>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</si>
  <si>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</si>
  <si>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</si>
  <si>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</si>
  <si>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</si>
  <si>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</si>
  <si>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</si>
  <si>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</si>
  <si>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</si>
  <si>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</si>
  <si>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</si>
  <si>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</si>
  <si>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</si>
  <si>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</si>
  <si>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</si>
  <si>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</si>
  <si>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</si>
  <si>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</si>
  <si>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</si>
  <si>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</si>
  <si>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</si>
  <si>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</si>
  <si>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</si>
  <si>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</si>
  <si>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</si>
  <si>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</si>
  <si>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</si>
  <si>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</si>
  <si>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</si>
  <si>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</si>
  <si>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</si>
  <si>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</si>
  <si>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</si>
  <si>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</si>
  <si>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</si>
  <si>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</si>
  <si>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</si>
  <si>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</si>
  <si>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</si>
  <si>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</si>
  <si>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</si>
  <si>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</si>
  <si>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</si>
  <si>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</si>
  <si>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</si>
  <si>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</si>
  <si>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</si>
  <si>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</si>
  <si>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</si>
  <si>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</si>
  <si>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</si>
  <si>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</si>
  <si>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</si>
  <si>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</si>
  <si>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</si>
  <si>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</si>
  <si>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</si>
  <si>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</si>
  <si>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</si>
  <si>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</si>
  <si>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</si>
  <si>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</si>
  <si>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</si>
  <si>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</si>
  <si>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</si>
  <si>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</si>
  <si>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</si>
  <si>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</si>
  <si>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</si>
  <si>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</si>
  <si>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</si>
  <si>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</si>
  <si>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</si>
  <si>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</si>
  <si>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</si>
  <si>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</si>
  <si>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</si>
  <si>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</si>
  <si>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</si>
  <si>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</si>
  <si>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</si>
  <si>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</si>
  <si>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</si>
  <si>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</si>
  <si>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</si>
  <si>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</si>
  <si>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</si>
  <si>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</si>
  <si>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</si>
  <si>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</si>
  <si>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</si>
  <si>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</si>
  <si>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</si>
  <si>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</si>
  <si>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</si>
  <si>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</si>
  <si>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</si>
  <si>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</si>
  <si>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</si>
  <si>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</si>
  <si>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</si>
  <si>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</si>
  <si>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</si>
  <si>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</si>
  <si>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</si>
  <si>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</si>
  <si>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</si>
  <si>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</si>
  <si>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</si>
  <si>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</si>
  <si>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</si>
  <si>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</si>
  <si>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</si>
  <si>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</si>
  <si>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</si>
  <si>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</si>
  <si>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</si>
  <si>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</si>
  <si>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</si>
  <si>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</si>
  <si>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</si>
  <si>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</si>
  <si>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</si>
  <si>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</si>
  <si>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</si>
  <si>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</si>
  <si>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</si>
  <si>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</si>
  <si>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</si>
  <si>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</si>
  <si>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</si>
  <si>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</si>
  <si>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</si>
  <si>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</si>
  <si>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</si>
  <si>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</si>
  <si>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</si>
  <si>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</si>
  <si>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</si>
  <si>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</si>
  <si>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</si>
  <si>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</si>
  <si>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</si>
  <si>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</si>
  <si>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</si>
  <si>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</si>
  <si>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</si>
  <si>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</si>
  <si>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</si>
  <si>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</si>
  <si>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</si>
  <si>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</si>
  <si>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</si>
  <si>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</si>
  <si>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</si>
  <si>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</si>
  <si>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</si>
  <si>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</si>
  <si>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</si>
  <si>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</si>
  <si>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</si>
  <si>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</si>
  <si>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</si>
  <si>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</si>
  <si>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</si>
  <si>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</si>
  <si>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</si>
  <si>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</si>
  <si>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</si>
  <si>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</si>
  <si>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</si>
  <si>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</si>
  <si>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</si>
  <si>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</si>
  <si>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</si>
  <si>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</si>
  <si>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</si>
  <si>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</si>
  <si>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</si>
  <si>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</si>
  <si>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</si>
  <si>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</si>
  <si>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</si>
  <si>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</si>
  <si>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</si>
  <si>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</si>
  <si>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</si>
  <si>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</si>
  <si>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</si>
  <si>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</si>
  <si>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</si>
  <si>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</si>
  <si>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</si>
  <si>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</si>
  <si>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</si>
  <si>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</si>
  <si>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</si>
  <si>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</si>
  <si>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</si>
  <si>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2991POLJOPRIVREDNI INSTITUT OSIJEK</t>
  </si>
  <si>
    <t>OSIJEK, RUJAN 2021.</t>
  </si>
  <si>
    <t>ANUŠA REŠETAR</t>
  </si>
  <si>
    <t>anusa.resetar@poljinos.hr</t>
  </si>
  <si>
    <t>13.03.2020.</t>
  </si>
  <si>
    <t>13.03.2022.</t>
  </si>
  <si>
    <t>Državni proračun</t>
  </si>
  <si>
    <t xml:space="preserve">Podmjera 10.2. „Potpora za očuvanje, održivo korištenje i razvoj genetskih izvora u poljoprivredi"  </t>
  </si>
  <si>
    <t>IoT-polje: Eko sustav umreženih uređaja i usluga za Internet stvari 
s primjenom u poljoprivredi (KK.01.1.1.04.0108)</t>
  </si>
  <si>
    <t>APPRRR</t>
  </si>
  <si>
    <t>Svake godine se prijavljujemo na natječaj, 
projekt je jednogodišnji. U tekućoj godini projekt financiramo iz vlastitih izvora, a refundacija je sljedeć godine.</t>
  </si>
  <si>
    <t>Voditelj projekta Sveučilište
 u Zagrebu FER, partneri:
 Sveučilište J.J.Strossmayera u Osijeku FERIT
 i Poljoprivredni institut Osijek</t>
  </si>
  <si>
    <t>Podmjera 10.2</t>
  </si>
  <si>
    <t xml:space="preserve">IoT-polje </t>
  </si>
  <si>
    <t>Podmjera 17.1 - Osiguranje usjeva, životinja i 
biljaka</t>
  </si>
  <si>
    <t>Potpora u poljoprivredi -izravna plaćanja</t>
  </si>
  <si>
    <t>2018.</t>
  </si>
  <si>
    <t>2027.</t>
  </si>
  <si>
    <t>Svake godine na temelju
površina koje obrađujemo 
ostvarujemo potporu tzv.
poticaje u poljoprivredi.
Podnosimo jedinstveni 
zahtjev za izravna
plaćanja (osnovno plaćanje, 
zeleno plaćanje i 
preraspodijeljeno plaćanje).
Oko 90% potpore su EU 
sredstva, a ostatak je iz 
Državnog proračuna. Postotak se svake godine mijenja.</t>
  </si>
  <si>
    <t xml:space="preserve">Svake godine koristimo   
potporu kojom nam se subvencionira 70%
plaćenih premija osiguranja 
 usjeva (85% potpore su EU sredstva, a 15% su sredstva iz Državnog proračuna).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</si>
</sst>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zoomScaleNormal="100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1" t="s">
        <v>3498</v>
      </c>
      <c r="D3" s="262"/>
      <c r="E3" s="263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4" t="s">
        <v>3499</v>
      </c>
      <c r="D4" s="265"/>
      <c r="E4" s="26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4" t="s">
        <v>3500</v>
      </c>
      <c r="D5" s="265"/>
      <c r="E5" s="266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4">
        <v>31515585</v>
      </c>
      <c r="D6" s="265"/>
      <c r="E6" s="266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4" t="s">
        <v>3501</v>
      </c>
      <c r="D7" s="265"/>
      <c r="E7" s="266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9" t="s">
        <v>1983</v>
      </c>
      <c r="C9" s="268"/>
      <c r="D9" s="268"/>
      <c r="E9" s="268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9" t="s">
        <v>3</v>
      </c>
      <c r="C10" s="268"/>
      <c r="D10" s="268"/>
      <c r="E10" s="268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7"/>
      <c r="C11" s="268"/>
      <c r="D11" s="268"/>
      <c r="E11" s="268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87892412</v>
      </c>
      <c r="D14" s="161">
        <f>+D15+D16</f>
        <v>85094130</v>
      </c>
      <c r="E14" s="161">
        <f>+E15+E16</f>
        <v>86240481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87892412</v>
      </c>
      <c r="D15" s="164">
        <f>'PLAN PRIHODA I PRIMITAKA '!D67</f>
        <v>85094130</v>
      </c>
      <c r="E15" s="164">
        <f>'PLAN PRIHODA I PRIMITAKA '!D107</f>
        <v>86240481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87682352</v>
      </c>
      <c r="D17" s="168">
        <f>+D18+D19</f>
        <v>85063800</v>
      </c>
      <c r="E17" s="168">
        <f>+E18+E19</f>
        <v>85884080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85378405</v>
      </c>
      <c r="D18" s="170">
        <f>'PLAN RASHODA I IZDATAKA'!D72</f>
        <v>84996300</v>
      </c>
      <c r="E18" s="170">
        <f>'PLAN RASHODA I IZDATAKA'!D92</f>
        <v>84152580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2303947</v>
      </c>
      <c r="D19" s="170">
        <f>'PLAN RASHODA I IZDATAKA'!D80</f>
        <v>67500</v>
      </c>
      <c r="E19" s="170">
        <f>'PLAN RASHODA I IZDATAKA'!D100</f>
        <v>1731500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210060</v>
      </c>
      <c r="D20" s="161">
        <f>+D14-D17</f>
        <v>30330</v>
      </c>
      <c r="E20" s="161">
        <f>+E14-E17</f>
        <v>356401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7"/>
      <c r="C21" s="268"/>
      <c r="D21" s="268"/>
      <c r="E21" s="268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0</v>
      </c>
      <c r="D23" s="169">
        <f>'PLAN PRIHODA I PRIMITAKA '!D45</f>
        <v>210060</v>
      </c>
      <c r="E23" s="169">
        <f>'PLAN PRIHODA I PRIMITAKA '!D85</f>
        <v>240390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-210060</v>
      </c>
      <c r="D24" s="173">
        <f>'PLAN PRIHODA I PRIMITAKA '!D47</f>
        <v>-240390</v>
      </c>
      <c r="E24" s="174">
        <f>'PLAN PRIHODA I PRIMITAKA '!D87</f>
        <v>-596791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7"/>
      <c r="C25" s="268"/>
      <c r="D25" s="268"/>
      <c r="E25" s="268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7"/>
      <c r="C30" s="268"/>
      <c r="D30" s="268"/>
      <c r="E30" s="268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 ht="409.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 ht="409.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 ht="409.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 ht="409.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 ht="409.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 ht="409.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 ht="409.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 ht="409.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 ht="409.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 ht="409.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 ht="409.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 ht="409.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 ht="409.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 ht="409.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 ht="409.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 ht="409.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 ht="409.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 ht="409.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 ht="409.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 ht="409.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 ht="409.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 ht="409.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 ht="409.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 ht="409.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 ht="409.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 ht="409.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 ht="409.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 ht="409.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 ht="409.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 ht="409.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 ht="409.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 ht="409.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 ht="409.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 ht="409.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 ht="409.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 ht="409.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 ht="409.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 ht="409.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 ht="409.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 ht="409.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 ht="409.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 ht="409.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 ht="409.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 ht="409.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 ht="409.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 ht="409.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 ht="409.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 ht="409.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 ht="409.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 ht="409.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 ht="409.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 ht="409.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 ht="409.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 ht="409.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 ht="409.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 ht="409.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 ht="409.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 ht="409.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 ht="409.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 ht="409.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 ht="409.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 ht="409.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 ht="409.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 ht="409.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 ht="409.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 ht="409.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 ht="409.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 ht="409.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 ht="409.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 ht="409.6">
      <c r="A102" s="231"/>
      <c r="B102" s="231"/>
      <c r="C102" s="232"/>
      <c r="D102" s="233"/>
      <c r="E102" s="233"/>
    </row>
    <row r="106" spans="1:6" ht="409.6">
      <c r="A106" s="236"/>
      <c r="B106" s="236"/>
      <c r="C106" s="236"/>
      <c r="D106" s="236"/>
      <c r="E106" s="236"/>
      <c r="F106" s="236"/>
    </row>
    <row r="107" spans="1:6" ht="409.6">
      <c r="A107" s="236"/>
      <c r="B107" s="236"/>
      <c r="C107" s="236"/>
      <c r="D107" s="236"/>
      <c r="E107" s="236"/>
      <c r="F107" s="236"/>
    </row>
    <row r="108" spans="1:6" ht="409.6">
      <c r="A108" s="236"/>
      <c r="B108" s="236"/>
      <c r="C108" s="236"/>
      <c r="D108" s="236"/>
      <c r="E108" s="236"/>
      <c r="F108" s="236"/>
    </row>
    <row r="109" spans="1:6" ht="409.6">
      <c r="A109" s="236"/>
      <c r="B109" s="236"/>
      <c r="C109" s="236"/>
      <c r="D109" s="236"/>
      <c r="E109" s="236"/>
      <c r="F109" s="236"/>
    </row>
    <row r="110" spans="1:6" ht="409.6">
      <c r="A110" s="236"/>
      <c r="B110" s="236"/>
      <c r="C110" s="236"/>
      <c r="D110" s="236"/>
      <c r="E110" s="236"/>
      <c r="F110" s="236"/>
    </row>
    <row r="111" spans="1:6" ht="409.6">
      <c r="A111" s="236"/>
      <c r="B111" s="236"/>
      <c r="C111" s="236"/>
      <c r="D111" s="236"/>
      <c r="E111" s="236"/>
      <c r="F111" s="236"/>
    </row>
    <row r="112" spans="1:6" ht="409.6">
      <c r="A112" s="236"/>
      <c r="B112" s="236"/>
      <c r="C112" s="236"/>
      <c r="D112" s="236"/>
      <c r="E112" s="236"/>
      <c r="F112" s="236"/>
    </row>
    <row r="113" spans="1:6" ht="409.6">
      <c r="A113" s="236"/>
      <c r="B113" s="236"/>
      <c r="C113" s="236"/>
      <c r="D113" s="236"/>
      <c r="E113" s="236"/>
      <c r="F113" s="236"/>
    </row>
    <row r="114" spans="1:6" ht="409.6">
      <c r="A114" s="236"/>
      <c r="B114" s="236"/>
      <c r="C114" s="236"/>
      <c r="D114" s="236"/>
      <c r="E114" s="236"/>
      <c r="F114" s="236"/>
    </row>
    <row r="115" spans="1:6" ht="409.6">
      <c r="A115" s="236"/>
      <c r="B115" s="236"/>
      <c r="C115" s="236"/>
      <c r="D115" s="236"/>
      <c r="E115" s="236"/>
      <c r="F115" s="236"/>
    </row>
    <row r="116" spans="1:6" ht="409.6">
      <c r="A116" s="236"/>
      <c r="B116" s="236"/>
      <c r="C116" s="236"/>
      <c r="D116" s="236"/>
      <c r="E116" s="236"/>
      <c r="F116" s="236"/>
    </row>
    <row r="117" spans="1:6" ht="409.6">
      <c r="A117" s="236"/>
      <c r="B117" s="236"/>
      <c r="C117" s="236"/>
      <c r="D117" s="236"/>
      <c r="E117" s="236"/>
      <c r="F117" s="236"/>
    </row>
    <row r="118" spans="1:6" ht="409.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E12" sqref="E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11079550</v>
      </c>
      <c r="H3" s="182">
        <v>11110684</v>
      </c>
      <c r="I3" s="182">
        <v>11158567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6391</v>
      </c>
      <c r="F4" s="188" t="str">
        <f t="shared" ref="F4:F67" si="2">IFERROR(VLOOKUP(E4,$Q$6:$T$105,2,FALSE),"")</f>
        <v>Tekući prijenosi između proračunskih korisnika istog proračuna</v>
      </c>
      <c r="G4" s="182">
        <v>1272721</v>
      </c>
      <c r="H4" s="182">
        <v>638050</v>
      </c>
      <c r="I4" s="182">
        <v>694850</v>
      </c>
      <c r="K4" s="139" t="str">
        <f t="shared" ref="K4:K67" si="3">LEFT(E4,3)</f>
        <v>639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52</v>
      </c>
      <c r="D5" s="136" t="str">
        <f t="shared" si="1"/>
        <v xml:space="preserve">Ostale pomoći i darovnice </v>
      </c>
      <c r="E5" s="148">
        <v>6393</v>
      </c>
      <c r="F5" s="188" t="str">
        <f t="shared" si="2"/>
        <v>Tekući prijenosi između proračunskih korisnika istog proračuna temeljem prijenosa EU sredstava</v>
      </c>
      <c r="G5" s="182">
        <v>5700264</v>
      </c>
      <c r="H5" s="182">
        <v>2122482</v>
      </c>
      <c r="I5" s="182">
        <v>3164150</v>
      </c>
      <c r="K5" s="139" t="str">
        <f t="shared" si="3"/>
        <v>639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52</v>
      </c>
      <c r="D6" s="136" t="str">
        <f t="shared" si="1"/>
        <v xml:space="preserve">Ostale pomoći i darovnice </v>
      </c>
      <c r="E6" s="148">
        <v>6394</v>
      </c>
      <c r="F6" s="188" t="str">
        <f t="shared" si="2"/>
        <v>Kapitalni prijenosi između proračunskih korisnika istog proračuna temeljem prijenosa EU sredstava</v>
      </c>
      <c r="G6" s="182">
        <v>300376</v>
      </c>
      <c r="H6" s="182">
        <v>0</v>
      </c>
      <c r="I6" s="182">
        <v>0</v>
      </c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563</v>
      </c>
      <c r="D7" s="136" t="str">
        <f t="shared" si="1"/>
        <v>Europski fond za regionalni razvoj (ERDF)</v>
      </c>
      <c r="E7" s="148">
        <v>632410563</v>
      </c>
      <c r="F7" s="188" t="str">
        <f t="shared" si="2"/>
        <v>Europski fond za regionalni razvoj (EFRR)</v>
      </c>
      <c r="G7" s="182">
        <v>621934</v>
      </c>
      <c r="H7" s="182">
        <v>0</v>
      </c>
      <c r="I7" s="182">
        <v>0</v>
      </c>
      <c r="K7" s="139" t="str">
        <f t="shared" si="3"/>
        <v>632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43</v>
      </c>
      <c r="D8" s="136" t="str">
        <f t="shared" si="1"/>
        <v>Ostali prihodi za posebne namjene</v>
      </c>
      <c r="E8" s="148">
        <v>65268</v>
      </c>
      <c r="F8" s="188" t="str">
        <f t="shared" si="2"/>
        <v xml:space="preserve">Ostali prihodi za posebne namjene </v>
      </c>
      <c r="G8" s="182">
        <v>162058</v>
      </c>
      <c r="H8" s="182">
        <v>162058</v>
      </c>
      <c r="I8" s="182">
        <v>162058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31</v>
      </c>
      <c r="D9" s="136" t="str">
        <f t="shared" si="1"/>
        <v>Vlastiti prihodi</v>
      </c>
      <c r="E9" s="148">
        <v>6614</v>
      </c>
      <c r="F9" s="188" t="str">
        <f t="shared" si="2"/>
        <v>Prihodi od prodanih proizvoda i robe</v>
      </c>
      <c r="G9" s="182">
        <v>64699124</v>
      </c>
      <c r="H9" s="182">
        <v>65375345</v>
      </c>
      <c r="I9" s="182">
        <v>65375345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31</v>
      </c>
      <c r="D10" s="136" t="str">
        <f t="shared" si="1"/>
        <v>Vlastiti prihodi</v>
      </c>
      <c r="E10" s="148">
        <v>6615</v>
      </c>
      <c r="F10" s="188" t="str">
        <f t="shared" si="2"/>
        <v>Prihodi od pruženih usluga</v>
      </c>
      <c r="G10" s="182">
        <v>3814272</v>
      </c>
      <c r="H10" s="182">
        <v>5476286</v>
      </c>
      <c r="I10" s="182">
        <v>5476286</v>
      </c>
      <c r="K10" s="139" t="str">
        <f t="shared" si="3"/>
        <v>661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08008</v>
      </c>
      <c r="B11" s="137" t="str">
        <f>IF(E11="","",VLOOKUP('Opći dio'!$C$3,'Opći dio'!$L$6:$U$137,9,FALSE))</f>
        <v>Javni instituti</v>
      </c>
      <c r="C11" s="184">
        <f t="shared" si="0"/>
        <v>31</v>
      </c>
      <c r="D11" s="136" t="str">
        <f t="shared" si="1"/>
        <v>Vlastiti prihodi</v>
      </c>
      <c r="E11" s="148">
        <v>683110031</v>
      </c>
      <c r="F11" s="188" t="str">
        <f t="shared" si="2"/>
        <v>Ostali prihodi izvor 31</v>
      </c>
      <c r="G11" s="182">
        <v>242113</v>
      </c>
      <c r="H11" s="182">
        <v>209225</v>
      </c>
      <c r="I11" s="182">
        <v>209225</v>
      </c>
      <c r="K11" s="139" t="str">
        <f t="shared" si="3"/>
        <v>683</v>
      </c>
      <c r="L11" s="139" t="str">
        <f t="shared" si="4"/>
        <v>68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B1" zoomScaleNormal="100" workbookViewId="0">
      <pane ySplit="2" topLeftCell="A3" activePane="bottomLeft" state="frozen"/>
      <selection pane="bottomLeft" activeCell="C85" sqref="C8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8641338</v>
      </c>
      <c r="J3" s="182">
        <v>8661670</v>
      </c>
      <c r="K3" s="182">
        <v>8702849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172402</v>
      </c>
      <c r="J4" s="182">
        <v>179902</v>
      </c>
      <c r="K4" s="182">
        <v>179902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182">
        <v>1406730</v>
      </c>
      <c r="J5" s="182">
        <v>1410039</v>
      </c>
      <c r="K5" s="182">
        <v>1416743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3211</v>
      </c>
      <c r="F6" s="144" t="str">
        <f t="shared" si="3"/>
        <v>Službena putovanja</v>
      </c>
      <c r="G6" s="183" t="s">
        <v>798</v>
      </c>
      <c r="H6" s="144" t="str">
        <f t="shared" si="4"/>
        <v>PROGRAMSKO FINANCIRANJE JAVNIH ZNANSTVENIH INSTITUTA</v>
      </c>
      <c r="I6" s="182">
        <v>97654</v>
      </c>
      <c r="J6" s="182">
        <v>97654</v>
      </c>
      <c r="K6" s="182">
        <v>97654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790</v>
      </c>
      <c r="H7" s="144" t="str">
        <f t="shared" si="4"/>
        <v>REDOVNA DJELATNOST JAVNIH INSTITUTA</v>
      </c>
      <c r="I7" s="182">
        <v>130421</v>
      </c>
      <c r="J7" s="182">
        <v>130414</v>
      </c>
      <c r="K7" s="182">
        <v>130414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798</v>
      </c>
      <c r="H8" s="144" t="str">
        <f t="shared" si="4"/>
        <v>PROGRAMSKO FINANCIRANJE JAVNIH ZNANSTVENIH INSTITUTA</v>
      </c>
      <c r="I8" s="182">
        <v>37781</v>
      </c>
      <c r="J8" s="182">
        <v>37781</v>
      </c>
      <c r="K8" s="182">
        <v>37781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3214</v>
      </c>
      <c r="F9" s="144" t="str">
        <f t="shared" si="3"/>
        <v>Ostale naknade troškova zaposlenima</v>
      </c>
      <c r="G9" s="183" t="s">
        <v>798</v>
      </c>
      <c r="H9" s="144" t="str">
        <f t="shared" si="4"/>
        <v>PROGRAMSKO FINANCIRANJE JAVNIH ZNANSTVENIH INSTITUTA</v>
      </c>
      <c r="I9" s="182">
        <v>869</v>
      </c>
      <c r="J9" s="182">
        <v>869</v>
      </c>
      <c r="K9" s="182">
        <v>869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798</v>
      </c>
      <c r="H10" s="144" t="str">
        <f t="shared" si="4"/>
        <v>PROGRAMSKO FINANCIRANJE JAVNIH ZNANSTVENIH INSTITUTA</v>
      </c>
      <c r="I10" s="182">
        <v>35696</v>
      </c>
      <c r="J10" s="182">
        <v>35696</v>
      </c>
      <c r="K10" s="182">
        <v>35696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3222</v>
      </c>
      <c r="F11" s="144" t="str">
        <f t="shared" si="3"/>
        <v>Materijal i sirovine</v>
      </c>
      <c r="G11" s="183" t="s">
        <v>798</v>
      </c>
      <c r="H11" s="144" t="str">
        <f t="shared" si="4"/>
        <v>PROGRAMSKO FINANCIRANJE JAVNIH ZNANSTVENIH INSTITUTA</v>
      </c>
      <c r="I11" s="182">
        <v>55567</v>
      </c>
      <c r="J11" s="182">
        <v>55567</v>
      </c>
      <c r="K11" s="182">
        <v>55567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183" t="s">
        <v>798</v>
      </c>
      <c r="H12" s="144" t="str">
        <f t="shared" si="4"/>
        <v>PROGRAMSKO FINANCIRANJE JAVNIH ZNANSTVENIH INSTITUTA</v>
      </c>
      <c r="I12" s="182">
        <v>117611</v>
      </c>
      <c r="J12" s="182">
        <v>117611</v>
      </c>
      <c r="K12" s="182">
        <v>117611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3224</v>
      </c>
      <c r="F13" s="144" t="str">
        <f t="shared" si="3"/>
        <v>Materijal i dijelovi za tekuće i investicijsko održavanje</v>
      </c>
      <c r="G13" s="183" t="s">
        <v>798</v>
      </c>
      <c r="H13" s="144" t="str">
        <f t="shared" si="4"/>
        <v>PROGRAMSKO FINANCIRANJE JAVNIH ZNANSTVENIH INSTITUTA</v>
      </c>
      <c r="I13" s="182">
        <v>13968</v>
      </c>
      <c r="J13" s="182">
        <v>13968</v>
      </c>
      <c r="K13" s="182">
        <v>13968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3225</v>
      </c>
      <c r="F14" s="144" t="str">
        <f t="shared" si="3"/>
        <v>Sitni inventar i auto gume</v>
      </c>
      <c r="G14" s="183" t="s">
        <v>798</v>
      </c>
      <c r="H14" s="144" t="str">
        <f t="shared" si="4"/>
        <v>PROGRAMSKO FINANCIRANJE JAVNIH ZNANSTVENIH INSTITUTA</v>
      </c>
      <c r="I14" s="182">
        <v>3506</v>
      </c>
      <c r="J14" s="182">
        <v>3506</v>
      </c>
      <c r="K14" s="182">
        <v>3506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798</v>
      </c>
      <c r="H15" s="144" t="str">
        <f t="shared" si="4"/>
        <v>PROGRAMSKO FINANCIRANJE JAVNIH ZNANSTVENIH INSTITUTA</v>
      </c>
      <c r="I15" s="182">
        <v>1401</v>
      </c>
      <c r="J15" s="182">
        <v>1401</v>
      </c>
      <c r="K15" s="182">
        <v>1401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798</v>
      </c>
      <c r="H16" s="144" t="str">
        <f t="shared" si="4"/>
        <v>PROGRAMSKO FINANCIRANJE JAVNIH ZNANSTVENIH INSTITUTA</v>
      </c>
      <c r="I16" s="182">
        <v>36682</v>
      </c>
      <c r="J16" s="182">
        <v>36682</v>
      </c>
      <c r="K16" s="182">
        <v>36682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798</v>
      </c>
      <c r="H17" s="144" t="str">
        <f t="shared" si="4"/>
        <v>PROGRAMSKO FINANCIRANJE JAVNIH ZNANSTVENIH INSTITUTA</v>
      </c>
      <c r="I17" s="182">
        <v>51120</v>
      </c>
      <c r="J17" s="182">
        <v>51120</v>
      </c>
      <c r="K17" s="182">
        <v>51120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798</v>
      </c>
      <c r="H18" s="144" t="str">
        <f t="shared" si="4"/>
        <v>PROGRAMSKO FINANCIRANJE JAVNIH ZNANSTVENIH INSTITUTA</v>
      </c>
      <c r="I18" s="182">
        <v>11078</v>
      </c>
      <c r="J18" s="182">
        <v>11078</v>
      </c>
      <c r="K18" s="182">
        <v>11078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798</v>
      </c>
      <c r="H19" s="144" t="str">
        <f t="shared" si="4"/>
        <v>PROGRAMSKO FINANCIRANJE JAVNIH ZNANSTVENIH INSTITUTA</v>
      </c>
      <c r="I19" s="182">
        <v>50789</v>
      </c>
      <c r="J19" s="182">
        <v>50789</v>
      </c>
      <c r="K19" s="182">
        <v>50789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3236</v>
      </c>
      <c r="F20" s="144" t="str">
        <f t="shared" si="3"/>
        <v>Zdravstvene i veterinarske usluge</v>
      </c>
      <c r="G20" s="183" t="s">
        <v>798</v>
      </c>
      <c r="H20" s="144" t="str">
        <f t="shared" si="4"/>
        <v>PROGRAMSKO FINANCIRANJE JAVNIH ZNANSTVENIH INSTITUTA</v>
      </c>
      <c r="I20" s="182">
        <v>10253</v>
      </c>
      <c r="J20" s="182">
        <v>10253</v>
      </c>
      <c r="K20" s="182">
        <v>10253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798</v>
      </c>
      <c r="H21" s="144" t="str">
        <f t="shared" si="4"/>
        <v>PROGRAMSKO FINANCIRANJE JAVNIH ZNANSTVENIH INSTITUTA</v>
      </c>
      <c r="I21" s="182">
        <v>54583</v>
      </c>
      <c r="J21" s="182">
        <v>54583</v>
      </c>
      <c r="K21" s="182">
        <v>54583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798</v>
      </c>
      <c r="H22" s="144" t="str">
        <f t="shared" si="4"/>
        <v>PROGRAMSKO FINANCIRANJE JAVNIH ZNANSTVENIH INSTITUTA</v>
      </c>
      <c r="I22" s="182">
        <v>27924</v>
      </c>
      <c r="J22" s="182">
        <v>27924</v>
      </c>
      <c r="K22" s="182">
        <v>27924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798</v>
      </c>
      <c r="H23" s="144" t="str">
        <f t="shared" si="4"/>
        <v>PROGRAMSKO FINANCIRANJE JAVNIH ZNANSTVENIH INSTITUTA</v>
      </c>
      <c r="I23" s="182">
        <v>28494</v>
      </c>
      <c r="J23" s="182">
        <v>28494</v>
      </c>
      <c r="K23" s="182">
        <v>28494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3291</v>
      </c>
      <c r="F24" s="144" t="str">
        <f t="shared" si="3"/>
        <v>Naknade za rad predstavničkih i izvršnih tijela, povjerensta</v>
      </c>
      <c r="G24" s="183" t="s">
        <v>798</v>
      </c>
      <c r="H24" s="144" t="str">
        <f t="shared" si="4"/>
        <v>PROGRAMSKO FINANCIRANJE JAVNIH ZNANSTVENIH INSTITUTA</v>
      </c>
      <c r="I24" s="182">
        <v>12094</v>
      </c>
      <c r="J24" s="182">
        <v>12094</v>
      </c>
      <c r="K24" s="182">
        <v>12094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3292</v>
      </c>
      <c r="F25" s="144" t="str">
        <f t="shared" si="3"/>
        <v>Premije osiguranja</v>
      </c>
      <c r="G25" s="183" t="s">
        <v>798</v>
      </c>
      <c r="H25" s="144" t="str">
        <f t="shared" si="4"/>
        <v>PROGRAMSKO FINANCIRANJE JAVNIH ZNANSTVENIH INSTITUTA</v>
      </c>
      <c r="I25" s="182">
        <v>7065</v>
      </c>
      <c r="J25" s="182">
        <v>7065</v>
      </c>
      <c r="K25" s="182">
        <v>7065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3293</v>
      </c>
      <c r="F26" s="144" t="str">
        <f t="shared" si="3"/>
        <v>Reprezentacija</v>
      </c>
      <c r="G26" s="183" t="s">
        <v>798</v>
      </c>
      <c r="H26" s="144" t="str">
        <f t="shared" si="4"/>
        <v>PROGRAMSKO FINANCIRANJE JAVNIH ZNANSTVENIH INSTITUTA</v>
      </c>
      <c r="I26" s="182">
        <v>5111</v>
      </c>
      <c r="J26" s="182">
        <v>5111</v>
      </c>
      <c r="K26" s="182">
        <v>5111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3294</v>
      </c>
      <c r="F27" s="144" t="str">
        <f t="shared" si="3"/>
        <v>Članarine i norme</v>
      </c>
      <c r="G27" s="183" t="s">
        <v>798</v>
      </c>
      <c r="H27" s="144" t="str">
        <f t="shared" si="4"/>
        <v>PROGRAMSKO FINANCIRANJE JAVNIH ZNANSTVENIH INSTITUTA</v>
      </c>
      <c r="I27" s="182">
        <v>4448</v>
      </c>
      <c r="J27" s="182">
        <v>4448</v>
      </c>
      <c r="K27" s="182">
        <v>4448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3295</v>
      </c>
      <c r="F28" s="144" t="str">
        <f t="shared" si="3"/>
        <v>Pristojbe i naknade</v>
      </c>
      <c r="G28" s="183" t="s">
        <v>790</v>
      </c>
      <c r="H28" s="144" t="str">
        <f t="shared" si="4"/>
        <v>REDOVNA DJELATNOST JAVNIH INSTITUTA</v>
      </c>
      <c r="I28" s="182">
        <v>11746</v>
      </c>
      <c r="J28" s="182">
        <v>11746</v>
      </c>
      <c r="K28" s="182">
        <v>11746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3299</v>
      </c>
      <c r="F29" s="144" t="str">
        <f t="shared" si="3"/>
        <v>Ostali nespomenuti rashodi poslovanja</v>
      </c>
      <c r="G29" s="183" t="s">
        <v>798</v>
      </c>
      <c r="H29" s="144" t="str">
        <f t="shared" si="4"/>
        <v>PROGRAMSKO FINANCIRANJE JAVNIH ZNANSTVENIH INSTITUTA</v>
      </c>
      <c r="I29" s="182">
        <v>15219</v>
      </c>
      <c r="J29" s="182">
        <v>15219</v>
      </c>
      <c r="K29" s="182">
        <v>15219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4221</v>
      </c>
      <c r="F30" s="144" t="str">
        <f t="shared" si="3"/>
        <v>Uredska oprema i namještaj</v>
      </c>
      <c r="G30" s="183" t="s">
        <v>798</v>
      </c>
      <c r="H30" s="144" t="str">
        <f t="shared" si="4"/>
        <v>PROGRAMSKO FINANCIRANJE JAVNIH ZNANSTVENIH INSTITUTA</v>
      </c>
      <c r="I30" s="182">
        <v>11000</v>
      </c>
      <c r="J30" s="182">
        <v>11000</v>
      </c>
      <c r="K30" s="182">
        <v>11000</v>
      </c>
      <c r="M30" s="139" t="str">
        <f t="shared" si="5"/>
        <v>422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4224</v>
      </c>
      <c r="F31" s="144" t="str">
        <f t="shared" si="3"/>
        <v>Medicinska i laboratorijska oprema</v>
      </c>
      <c r="G31" s="183" t="s">
        <v>798</v>
      </c>
      <c r="H31" s="144" t="str">
        <f t="shared" si="4"/>
        <v>PROGRAMSKO FINANCIRANJE JAVNIH ZNANSTVENIH INSTITUTA</v>
      </c>
      <c r="I31" s="182">
        <v>5500</v>
      </c>
      <c r="J31" s="182">
        <v>5500</v>
      </c>
      <c r="K31" s="182">
        <v>5500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11</v>
      </c>
      <c r="D32" s="144" t="str">
        <f t="shared" si="2"/>
        <v>Opći prihodi i primici</v>
      </c>
      <c r="E32" s="149">
        <v>4225</v>
      </c>
      <c r="F32" s="144" t="str">
        <f t="shared" si="3"/>
        <v>Instrumenti, uređaji i strojevi</v>
      </c>
      <c r="G32" s="183" t="s">
        <v>798</v>
      </c>
      <c r="H32" s="144" t="str">
        <f t="shared" si="4"/>
        <v>PROGRAMSKO FINANCIRANJE JAVNIH ZNANSTVENIH INSTITUTA</v>
      </c>
      <c r="I32" s="182">
        <v>6000</v>
      </c>
      <c r="J32" s="182">
        <v>6000</v>
      </c>
      <c r="K32" s="182">
        <v>6000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11</v>
      </c>
      <c r="D33" s="144" t="str">
        <f t="shared" si="2"/>
        <v>Opći prihodi i primici</v>
      </c>
      <c r="E33" s="149">
        <v>3213</v>
      </c>
      <c r="F33" s="144" t="str">
        <f t="shared" si="3"/>
        <v>Stručno usavršavanje zaposlenika</v>
      </c>
      <c r="G33" s="183" t="s">
        <v>790</v>
      </c>
      <c r="H33" s="144" t="str">
        <f t="shared" si="4"/>
        <v>REDOVNA DJELATNOST JAVNIH INSTITUTA</v>
      </c>
      <c r="I33" s="182">
        <v>15000</v>
      </c>
      <c r="J33" s="182">
        <v>15000</v>
      </c>
      <c r="K33" s="182">
        <v>15000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11</v>
      </c>
      <c r="D34" s="144" t="str">
        <f t="shared" si="2"/>
        <v>Opći prihodi i primici</v>
      </c>
      <c r="E34" s="149">
        <v>3236</v>
      </c>
      <c r="F34" s="144" t="str">
        <f t="shared" si="3"/>
        <v>Zdravstvene i veterinarske usluge</v>
      </c>
      <c r="G34" s="183" t="s">
        <v>790</v>
      </c>
      <c r="H34" s="144" t="str">
        <f t="shared" si="4"/>
        <v>REDOVNA DJELATNOST JAVNIH INSTITUTA</v>
      </c>
      <c r="I34" s="182">
        <v>500</v>
      </c>
      <c r="J34" s="182">
        <v>500</v>
      </c>
      <c r="K34" s="182">
        <v>500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43</v>
      </c>
      <c r="D35" s="144" t="str">
        <f t="shared" si="2"/>
        <v>Ostali prihodi za posebne namjene</v>
      </c>
      <c r="E35" s="149">
        <v>3111</v>
      </c>
      <c r="F35" s="144" t="str">
        <f t="shared" si="3"/>
        <v>Plaće za redovan rad</v>
      </c>
      <c r="G35" s="183" t="s">
        <v>797</v>
      </c>
      <c r="H35" s="144" t="str">
        <f t="shared" si="4"/>
        <v>REDOVNA DJELATNOST JAVNIH INSTITUTA (IZ EVIDENCIJSKIH PRIHODA)</v>
      </c>
      <c r="I35" s="182">
        <v>117944</v>
      </c>
      <c r="J35" s="182">
        <v>117944</v>
      </c>
      <c r="K35" s="182">
        <v>117944</v>
      </c>
      <c r="M35" s="139" t="str">
        <f t="shared" si="5"/>
        <v>311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43</v>
      </c>
      <c r="D36" s="144" t="str">
        <f t="shared" si="2"/>
        <v>Ostali prihodi za posebne namjene</v>
      </c>
      <c r="E36" s="149">
        <v>3132</v>
      </c>
      <c r="F36" s="144" t="str">
        <f t="shared" si="3"/>
        <v>Doprinosi za obvezno zdravstveno osiguranje</v>
      </c>
      <c r="G36" s="183" t="s">
        <v>797</v>
      </c>
      <c r="H36" s="144" t="str">
        <f t="shared" si="4"/>
        <v>REDOVNA DJELATNOST JAVNIH INSTITUTA (IZ EVIDENCIJSKIH PRIHODA)</v>
      </c>
      <c r="I36" s="182">
        <v>19200</v>
      </c>
      <c r="J36" s="182">
        <v>19200</v>
      </c>
      <c r="K36" s="182">
        <v>19200</v>
      </c>
      <c r="M36" s="139" t="str">
        <f t="shared" si="5"/>
        <v>313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43</v>
      </c>
      <c r="D37" s="144" t="str">
        <f t="shared" si="2"/>
        <v>Ostali prihodi za posebne namjene</v>
      </c>
      <c r="E37" s="149">
        <v>3212</v>
      </c>
      <c r="F37" s="144" t="str">
        <f t="shared" si="3"/>
        <v>Naknade za prijevoz, za rad na terenu i odvojeni život</v>
      </c>
      <c r="G37" s="183" t="s">
        <v>797</v>
      </c>
      <c r="H37" s="144" t="str">
        <f t="shared" si="4"/>
        <v>REDOVNA DJELATNOST JAVNIH INSTITUTA (IZ EVIDENCIJSKIH PRIHODA)</v>
      </c>
      <c r="I37" s="182">
        <v>24914</v>
      </c>
      <c r="J37" s="182">
        <v>24914</v>
      </c>
      <c r="K37" s="182">
        <v>24914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52</v>
      </c>
      <c r="D38" s="144" t="str">
        <f t="shared" si="2"/>
        <v>Ostale pomoći</v>
      </c>
      <c r="E38" s="149">
        <v>3111</v>
      </c>
      <c r="F38" s="144" t="str">
        <f t="shared" si="3"/>
        <v>Plaće za redovan rad</v>
      </c>
      <c r="G38" s="183" t="s">
        <v>797</v>
      </c>
      <c r="H38" s="144" t="str">
        <f t="shared" si="4"/>
        <v>REDOVNA DJELATNOST JAVNIH INSTITUTA (IZ EVIDENCIJSKIH PRIHODA)</v>
      </c>
      <c r="I38" s="182">
        <v>87720</v>
      </c>
      <c r="J38" s="182">
        <v>87720</v>
      </c>
      <c r="K38" s="182">
        <v>87720</v>
      </c>
      <c r="M38" s="139" t="str">
        <f t="shared" si="5"/>
        <v>311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52</v>
      </c>
      <c r="D39" s="144" t="str">
        <f t="shared" si="2"/>
        <v>Ostale pomoći</v>
      </c>
      <c r="E39" s="149">
        <v>3132</v>
      </c>
      <c r="F39" s="144" t="str">
        <f t="shared" si="3"/>
        <v>Doprinosi za obvezno zdravstveno osiguranje</v>
      </c>
      <c r="G39" s="183" t="s">
        <v>797</v>
      </c>
      <c r="H39" s="144" t="str">
        <f t="shared" si="4"/>
        <v>REDOVNA DJELATNOST JAVNIH INSTITUTA (IZ EVIDENCIJSKIH PRIHODA)</v>
      </c>
      <c r="I39" s="182">
        <v>14280</v>
      </c>
      <c r="J39" s="182">
        <v>14280</v>
      </c>
      <c r="K39" s="182">
        <v>14280</v>
      </c>
      <c r="M39" s="139" t="str">
        <f t="shared" si="5"/>
        <v>313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52</v>
      </c>
      <c r="D40" s="144" t="str">
        <f t="shared" si="2"/>
        <v>Ostale pomoći</v>
      </c>
      <c r="E40" s="149">
        <v>3211</v>
      </c>
      <c r="F40" s="144" t="str">
        <f t="shared" si="3"/>
        <v>Službena putovanja</v>
      </c>
      <c r="G40" s="183" t="s">
        <v>797</v>
      </c>
      <c r="H40" s="144" t="str">
        <f t="shared" si="4"/>
        <v>REDOVNA DJELATNOST JAVNIH INSTITUTA (IZ EVIDENCIJSKIH PRIHODA)</v>
      </c>
      <c r="I40" s="182">
        <v>20000</v>
      </c>
      <c r="J40" s="182">
        <v>15000</v>
      </c>
      <c r="K40" s="182">
        <v>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52</v>
      </c>
      <c r="D41" s="144" t="str">
        <f t="shared" si="2"/>
        <v>Ostale pomoći</v>
      </c>
      <c r="E41" s="149">
        <v>3222</v>
      </c>
      <c r="F41" s="144" t="str">
        <f t="shared" si="3"/>
        <v>Materijal i sirovine</v>
      </c>
      <c r="G41" s="183" t="s">
        <v>797</v>
      </c>
      <c r="H41" s="144" t="str">
        <f t="shared" si="4"/>
        <v>REDOVNA DJELATNOST JAVNIH INSTITUTA (IZ EVIDENCIJSKIH PRIHODA)</v>
      </c>
      <c r="I41" s="182">
        <v>20000</v>
      </c>
      <c r="J41" s="182">
        <v>55000</v>
      </c>
      <c r="K41" s="182">
        <v>60000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52</v>
      </c>
      <c r="D42" s="144" t="str">
        <f t="shared" si="2"/>
        <v>Ostale pomoći</v>
      </c>
      <c r="E42" s="149">
        <v>3237</v>
      </c>
      <c r="F42" s="144" t="str">
        <f t="shared" si="3"/>
        <v>Intelektualne i osobne usluge</v>
      </c>
      <c r="G42" s="183" t="s">
        <v>797</v>
      </c>
      <c r="H42" s="144" t="str">
        <f t="shared" si="4"/>
        <v>REDOVNA DJELATNOST JAVNIH INSTITUTA (IZ EVIDENCIJSKIH PRIHODA)</v>
      </c>
      <c r="I42" s="182">
        <v>25000</v>
      </c>
      <c r="J42" s="182">
        <v>40000</v>
      </c>
      <c r="K42" s="182">
        <v>68000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52</v>
      </c>
      <c r="D43" s="144" t="str">
        <f t="shared" si="2"/>
        <v>Ostale pomoći</v>
      </c>
      <c r="E43" s="149">
        <v>4223</v>
      </c>
      <c r="F43" s="144" t="str">
        <f t="shared" si="3"/>
        <v>Oprema za održavanje i zaštitu</v>
      </c>
      <c r="G43" s="183" t="s">
        <v>797</v>
      </c>
      <c r="H43" s="144" t="str">
        <f t="shared" si="4"/>
        <v>REDOVNA DJELATNOST JAVNIH INSTITUTA (IZ EVIDENCIJSKIH PRIHODA)</v>
      </c>
      <c r="I43" s="182">
        <v>133000</v>
      </c>
      <c r="J43" s="182"/>
      <c r="K43" s="182"/>
      <c r="M43" s="139" t="str">
        <f t="shared" si="5"/>
        <v>422</v>
      </c>
      <c r="N43" s="139" t="str">
        <f t="shared" si="6"/>
        <v>42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52</v>
      </c>
      <c r="D44" s="144" t="str">
        <f t="shared" si="2"/>
        <v>Ostale pomoći</v>
      </c>
      <c r="E44" s="149">
        <v>3232</v>
      </c>
      <c r="F44" s="144" t="str">
        <f t="shared" si="3"/>
        <v>Usluge tekućeg i investicijskog održavanja</v>
      </c>
      <c r="G44" s="183" t="s">
        <v>797</v>
      </c>
      <c r="H44" s="144" t="str">
        <f t="shared" si="4"/>
        <v>REDOVNA DJELATNOST JAVNIH INSTITUTA (IZ EVIDENCIJSKIH PRIHODA)</v>
      </c>
      <c r="I44" s="182">
        <v>0</v>
      </c>
      <c r="J44" s="182">
        <v>40000</v>
      </c>
      <c r="K44" s="182">
        <v>70000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52</v>
      </c>
      <c r="D45" s="144" t="str">
        <f t="shared" si="2"/>
        <v>Ostale pomoći</v>
      </c>
      <c r="E45" s="149">
        <v>3239</v>
      </c>
      <c r="F45" s="144" t="str">
        <f t="shared" si="3"/>
        <v>Ostale usluge</v>
      </c>
      <c r="G45" s="183" t="s">
        <v>797</v>
      </c>
      <c r="H45" s="144" t="str">
        <f t="shared" si="4"/>
        <v>REDOVNA DJELATNOST JAVNIH INSTITUTA (IZ EVIDENCIJSKIH PRIHODA)</v>
      </c>
      <c r="I45" s="182">
        <v>0</v>
      </c>
      <c r="J45" s="182">
        <v>3000</v>
      </c>
      <c r="K45" s="182">
        <v>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52</v>
      </c>
      <c r="D46" s="144" t="str">
        <f t="shared" si="2"/>
        <v>Ostale pomoći</v>
      </c>
      <c r="E46" s="149">
        <v>4227</v>
      </c>
      <c r="F46" s="144" t="str">
        <f t="shared" si="3"/>
        <v>Uređaji, strojevi i oprema za ostale namjene</v>
      </c>
      <c r="G46" s="183" t="s">
        <v>797</v>
      </c>
      <c r="H46" s="144" t="str">
        <f t="shared" si="4"/>
        <v>REDOVNA DJELATNOST JAVNIH INSTITUTA (IZ EVIDENCIJSKIH PRIHODA)</v>
      </c>
      <c r="I46" s="182">
        <v>0</v>
      </c>
      <c r="J46" s="182">
        <v>45000</v>
      </c>
      <c r="K46" s="182">
        <v>0</v>
      </c>
      <c r="M46" s="139" t="str">
        <f t="shared" si="5"/>
        <v>422</v>
      </c>
      <c r="N46" s="139" t="str">
        <f t="shared" si="6"/>
        <v>42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52</v>
      </c>
      <c r="D47" s="144" t="str">
        <f t="shared" si="2"/>
        <v>Ostale pomoći</v>
      </c>
      <c r="E47" s="149">
        <v>3237</v>
      </c>
      <c r="F47" s="144" t="str">
        <f t="shared" si="3"/>
        <v>Intelektualne i osobne usluge</v>
      </c>
      <c r="G47" s="183" t="s">
        <v>797</v>
      </c>
      <c r="H47" s="144" t="str">
        <f t="shared" si="4"/>
        <v>REDOVNA DJELATNOST JAVNIH INSTITUTA (IZ EVIDENCIJSKIH PRIHODA)</v>
      </c>
      <c r="I47" s="182">
        <v>90000</v>
      </c>
      <c r="J47" s="182">
        <v>90000</v>
      </c>
      <c r="K47" s="182">
        <v>90000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31</v>
      </c>
      <c r="D48" s="144" t="str">
        <f t="shared" si="2"/>
        <v>Vlastiti prihodi</v>
      </c>
      <c r="E48" s="149">
        <v>4227</v>
      </c>
      <c r="F48" s="144" t="str">
        <f t="shared" si="3"/>
        <v>Uređaji, strojevi i oprema za ostale namjene</v>
      </c>
      <c r="G48" s="183" t="s">
        <v>797</v>
      </c>
      <c r="H48" s="144" t="str">
        <f t="shared" si="4"/>
        <v>REDOVNA DJELATNOST JAVNIH INSTITUTA (IZ EVIDENCIJSKIH PRIHODA)</v>
      </c>
      <c r="I48" s="182">
        <v>0</v>
      </c>
      <c r="J48" s="182">
        <v>0</v>
      </c>
      <c r="K48" s="182">
        <v>490000</v>
      </c>
      <c r="M48" s="139" t="str">
        <f t="shared" si="5"/>
        <v>422</v>
      </c>
      <c r="N48" s="139" t="str">
        <f t="shared" si="6"/>
        <v>42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31</v>
      </c>
      <c r="D49" s="144" t="str">
        <f t="shared" si="2"/>
        <v>Vlastiti prihodi</v>
      </c>
      <c r="E49" s="149">
        <v>4212</v>
      </c>
      <c r="F49" s="144" t="str">
        <f t="shared" si="3"/>
        <v>Poslovni objekti</v>
      </c>
      <c r="G49" s="183" t="s">
        <v>797</v>
      </c>
      <c r="H49" s="144" t="str">
        <f t="shared" si="4"/>
        <v>REDOVNA DJELATNOST JAVNIH INSTITUTA (IZ EVIDENCIJSKIH PRIHODA)</v>
      </c>
      <c r="I49" s="182">
        <v>0</v>
      </c>
      <c r="J49" s="182">
        <v>0</v>
      </c>
      <c r="K49" s="182">
        <v>360000</v>
      </c>
      <c r="M49" s="139" t="str">
        <f t="shared" si="5"/>
        <v>421</v>
      </c>
      <c r="N49" s="139" t="str">
        <f t="shared" si="6"/>
        <v>42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31</v>
      </c>
      <c r="D50" s="144" t="str">
        <f t="shared" si="2"/>
        <v>Vlastiti prihodi</v>
      </c>
      <c r="E50" s="149">
        <v>3111</v>
      </c>
      <c r="F50" s="144" t="str">
        <f t="shared" si="3"/>
        <v>Plaće za redovan rad</v>
      </c>
      <c r="G50" s="183" t="s">
        <v>797</v>
      </c>
      <c r="H50" s="144" t="str">
        <f t="shared" si="4"/>
        <v>REDOVNA DJELATNOST JAVNIH INSTITUTA (IZ EVIDENCIJSKIH PRIHODA)</v>
      </c>
      <c r="I50" s="182">
        <v>15852855</v>
      </c>
      <c r="J50" s="182">
        <v>16171632</v>
      </c>
      <c r="K50" s="182">
        <v>16130453</v>
      </c>
      <c r="M50" s="139" t="str">
        <f t="shared" si="5"/>
        <v>311</v>
      </c>
      <c r="N50" s="139" t="str">
        <f t="shared" si="6"/>
        <v>31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31</v>
      </c>
      <c r="D51" s="144" t="str">
        <f t="shared" si="2"/>
        <v>Vlastiti prihodi</v>
      </c>
      <c r="E51" s="149">
        <v>3112</v>
      </c>
      <c r="F51" s="144" t="str">
        <f t="shared" si="3"/>
        <v>Plaće u naravi</v>
      </c>
      <c r="G51" s="183" t="s">
        <v>797</v>
      </c>
      <c r="H51" s="144" t="str">
        <f t="shared" si="4"/>
        <v>REDOVNA DJELATNOST JAVNIH INSTITUTA (IZ EVIDENCIJSKIH PRIHODA)</v>
      </c>
      <c r="I51" s="182">
        <v>146028</v>
      </c>
      <c r="J51" s="182">
        <v>146028</v>
      </c>
      <c r="K51" s="182">
        <v>146028</v>
      </c>
      <c r="M51" s="139" t="str">
        <f t="shared" si="5"/>
        <v>311</v>
      </c>
      <c r="N51" s="139" t="str">
        <f t="shared" si="6"/>
        <v>31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31</v>
      </c>
      <c r="D52" s="144" t="str">
        <f t="shared" si="2"/>
        <v>Vlastiti prihodi</v>
      </c>
      <c r="E52" s="149">
        <v>3121</v>
      </c>
      <c r="F52" s="144" t="str">
        <f t="shared" si="3"/>
        <v>Ostali rashodi za zaposlene</v>
      </c>
      <c r="G52" s="183" t="s">
        <v>797</v>
      </c>
      <c r="H52" s="144" t="str">
        <f t="shared" si="4"/>
        <v>REDOVNA DJELATNOST JAVNIH INSTITUTA (IZ EVIDENCIJSKIH PRIHODA)</v>
      </c>
      <c r="I52" s="182">
        <v>1333445</v>
      </c>
      <c r="J52" s="182">
        <v>1325945</v>
      </c>
      <c r="K52" s="182">
        <v>1325945</v>
      </c>
      <c r="M52" s="139" t="str">
        <f t="shared" si="5"/>
        <v>312</v>
      </c>
      <c r="N52" s="139" t="str">
        <f t="shared" si="6"/>
        <v>31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31</v>
      </c>
      <c r="D53" s="144" t="str">
        <f t="shared" si="2"/>
        <v>Vlastiti prihodi</v>
      </c>
      <c r="E53" s="149">
        <v>3132</v>
      </c>
      <c r="F53" s="144" t="str">
        <f t="shared" si="3"/>
        <v>Doprinosi za obvezno zdravstveno osiguranje</v>
      </c>
      <c r="G53" s="183" t="s">
        <v>797</v>
      </c>
      <c r="H53" s="144" t="str">
        <f t="shared" si="4"/>
        <v>REDOVNA DJELATNOST JAVNIH INSTITUTA (IZ EVIDENCIJSKIH PRIHODA)</v>
      </c>
      <c r="I53" s="182">
        <v>2589748</v>
      </c>
      <c r="J53" s="182">
        <v>2641643</v>
      </c>
      <c r="K53" s="182">
        <v>2634939</v>
      </c>
      <c r="M53" s="139" t="str">
        <f t="shared" si="5"/>
        <v>313</v>
      </c>
      <c r="N53" s="139" t="str">
        <f t="shared" si="6"/>
        <v>31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31</v>
      </c>
      <c r="D54" s="144" t="str">
        <f t="shared" si="2"/>
        <v>Vlastiti prihodi</v>
      </c>
      <c r="E54" s="149">
        <v>3211</v>
      </c>
      <c r="F54" s="144" t="str">
        <f t="shared" si="3"/>
        <v>Službena putovanja</v>
      </c>
      <c r="G54" s="183" t="s">
        <v>797</v>
      </c>
      <c r="H54" s="144" t="str">
        <f t="shared" si="4"/>
        <v>REDOVNA DJELATNOST JAVNIH INSTITUTA (IZ EVIDENCIJSKIH PRIHODA)</v>
      </c>
      <c r="I54" s="182">
        <v>20045</v>
      </c>
      <c r="J54" s="182">
        <v>49961</v>
      </c>
      <c r="K54" s="182">
        <v>64961</v>
      </c>
      <c r="M54" s="139" t="str">
        <f t="shared" si="5"/>
        <v>321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31</v>
      </c>
      <c r="D55" s="144" t="str">
        <f t="shared" si="2"/>
        <v>Vlastiti prihodi</v>
      </c>
      <c r="E55" s="149">
        <v>3212</v>
      </c>
      <c r="F55" s="144" t="str">
        <f t="shared" si="3"/>
        <v>Naknade za prijevoz, za rad na terenu i odvojeni život</v>
      </c>
      <c r="G55" s="183" t="s">
        <v>797</v>
      </c>
      <c r="H55" s="144" t="str">
        <f t="shared" si="4"/>
        <v>REDOVNA DJELATNOST JAVNIH INSTITUTA (IZ EVIDENCIJSKIH PRIHODA)</v>
      </c>
      <c r="I55" s="182">
        <v>671076</v>
      </c>
      <c r="J55" s="182">
        <v>661083</v>
      </c>
      <c r="K55" s="182">
        <v>691083</v>
      </c>
      <c r="M55" s="139" t="str">
        <f t="shared" si="5"/>
        <v>321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31</v>
      </c>
      <c r="D56" s="144" t="str">
        <f t="shared" si="2"/>
        <v>Vlastiti prihodi</v>
      </c>
      <c r="E56" s="149">
        <v>3213</v>
      </c>
      <c r="F56" s="144" t="str">
        <f t="shared" si="3"/>
        <v>Stručno usavršavanje zaposlenika</v>
      </c>
      <c r="G56" s="183" t="s">
        <v>797</v>
      </c>
      <c r="H56" s="144" t="str">
        <f t="shared" si="4"/>
        <v>REDOVNA DJELATNOST JAVNIH INSTITUTA (IZ EVIDENCIJSKIH PRIHODA)</v>
      </c>
      <c r="I56" s="182">
        <v>9845</v>
      </c>
      <c r="J56" s="182">
        <v>9845</v>
      </c>
      <c r="K56" s="182">
        <v>9845</v>
      </c>
      <c r="M56" s="139" t="str">
        <f t="shared" si="5"/>
        <v>321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31</v>
      </c>
      <c r="D57" s="144" t="str">
        <f t="shared" si="2"/>
        <v>Vlastiti prihodi</v>
      </c>
      <c r="E57" s="149">
        <v>3214</v>
      </c>
      <c r="F57" s="144" t="str">
        <f t="shared" si="3"/>
        <v>Ostale naknade troškova zaposlenima</v>
      </c>
      <c r="G57" s="183" t="s">
        <v>797</v>
      </c>
      <c r="H57" s="144" t="str">
        <f t="shared" si="4"/>
        <v>REDOVNA DJELATNOST JAVNIH INSTITUTA (IZ EVIDENCIJSKIH PRIHODA)</v>
      </c>
      <c r="I57" s="182">
        <v>7691</v>
      </c>
      <c r="J57" s="182">
        <v>7691</v>
      </c>
      <c r="K57" s="182">
        <v>7691</v>
      </c>
      <c r="M57" s="139" t="str">
        <f t="shared" si="5"/>
        <v>321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31</v>
      </c>
      <c r="D58" s="144" t="str">
        <f t="shared" si="2"/>
        <v>Vlastiti prihodi</v>
      </c>
      <c r="E58" s="149">
        <v>3221</v>
      </c>
      <c r="F58" s="144" t="str">
        <f t="shared" si="3"/>
        <v>Uredski materijal i ostali materijalni rashodi</v>
      </c>
      <c r="G58" s="183" t="s">
        <v>797</v>
      </c>
      <c r="H58" s="144" t="str">
        <f t="shared" si="4"/>
        <v>REDOVNA DJELATNOST JAVNIH INSTITUTA (IZ EVIDENCIJSKIH PRIHODA)</v>
      </c>
      <c r="I58" s="182">
        <v>159478</v>
      </c>
      <c r="J58" s="182">
        <v>159478</v>
      </c>
      <c r="K58" s="182">
        <v>159478</v>
      </c>
      <c r="M58" s="139" t="str">
        <f t="shared" si="5"/>
        <v>322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31</v>
      </c>
      <c r="D59" s="144" t="str">
        <f t="shared" si="2"/>
        <v>Vlastiti prihodi</v>
      </c>
      <c r="E59" s="149">
        <v>3222</v>
      </c>
      <c r="F59" s="144" t="str">
        <f t="shared" si="3"/>
        <v>Materijal i sirovine</v>
      </c>
      <c r="G59" s="183" t="s">
        <v>797</v>
      </c>
      <c r="H59" s="144" t="str">
        <f t="shared" si="4"/>
        <v>REDOVNA DJELATNOST JAVNIH INSTITUTA (IZ EVIDENCIJSKIH PRIHODA)</v>
      </c>
      <c r="I59" s="182">
        <v>33982090</v>
      </c>
      <c r="J59" s="182">
        <v>35981493</v>
      </c>
      <c r="K59" s="182">
        <v>34878025</v>
      </c>
      <c r="M59" s="139" t="str">
        <f t="shared" si="5"/>
        <v>322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31</v>
      </c>
      <c r="D60" s="144" t="str">
        <f t="shared" si="2"/>
        <v>Vlastiti prihodi</v>
      </c>
      <c r="E60" s="149">
        <v>3223</v>
      </c>
      <c r="F60" s="144" t="str">
        <f t="shared" si="3"/>
        <v>Energija</v>
      </c>
      <c r="G60" s="183" t="s">
        <v>797</v>
      </c>
      <c r="H60" s="144" t="str">
        <f t="shared" si="4"/>
        <v>REDOVNA DJELATNOST JAVNIH INSTITUTA (IZ EVIDENCIJSKIH PRIHODA)</v>
      </c>
      <c r="I60" s="182">
        <v>1182613</v>
      </c>
      <c r="J60" s="182">
        <v>1182613</v>
      </c>
      <c r="K60" s="182">
        <v>1182613</v>
      </c>
      <c r="M60" s="139" t="str">
        <f t="shared" si="5"/>
        <v>322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31</v>
      </c>
      <c r="D61" s="144" t="str">
        <f t="shared" si="2"/>
        <v>Vlastiti prihodi</v>
      </c>
      <c r="E61" s="149">
        <v>3224</v>
      </c>
      <c r="F61" s="144" t="str">
        <f t="shared" si="3"/>
        <v>Materijal i dijelovi za tekuće i investicijsko održavanje</v>
      </c>
      <c r="G61" s="183" t="s">
        <v>797</v>
      </c>
      <c r="H61" s="144" t="str">
        <f t="shared" si="4"/>
        <v>REDOVNA DJELATNOST JAVNIH INSTITUTA (IZ EVIDENCIJSKIH PRIHODA)</v>
      </c>
      <c r="I61" s="182">
        <v>248664</v>
      </c>
      <c r="J61" s="182">
        <v>248664</v>
      </c>
      <c r="K61" s="182">
        <v>248664</v>
      </c>
      <c r="M61" s="139" t="str">
        <f t="shared" si="5"/>
        <v>322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31</v>
      </c>
      <c r="D62" s="144" t="str">
        <f t="shared" si="2"/>
        <v>Vlastiti prihodi</v>
      </c>
      <c r="E62" s="149">
        <v>3225</v>
      </c>
      <c r="F62" s="144" t="str">
        <f t="shared" si="3"/>
        <v>Sitni inventar i auto gume</v>
      </c>
      <c r="G62" s="183" t="s">
        <v>797</v>
      </c>
      <c r="H62" s="144" t="str">
        <f t="shared" si="4"/>
        <v>REDOVNA DJELATNOST JAVNIH INSTITUTA (IZ EVIDENCIJSKIH PRIHODA)</v>
      </c>
      <c r="I62" s="182">
        <v>51102</v>
      </c>
      <c r="J62" s="182">
        <v>51102</v>
      </c>
      <c r="K62" s="182">
        <v>51102</v>
      </c>
      <c r="M62" s="139" t="str">
        <f t="shared" si="5"/>
        <v>322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08008</v>
      </c>
      <c r="B63" s="143" t="str">
        <f>IF(C63="","",VLOOKUP('Opći dio'!$C$3,'Opći dio'!$L$6:$U$137,9,FALSE))</f>
        <v>Javni instituti</v>
      </c>
      <c r="C63" s="149">
        <v>31</v>
      </c>
      <c r="D63" s="144" t="str">
        <f t="shared" si="2"/>
        <v>Vlastiti prihodi</v>
      </c>
      <c r="E63" s="149">
        <v>3227</v>
      </c>
      <c r="F63" s="144" t="str">
        <f t="shared" si="3"/>
        <v>Službena, radna i zaštitna odjeća i obuća</v>
      </c>
      <c r="G63" s="183" t="s">
        <v>797</v>
      </c>
      <c r="H63" s="144" t="str">
        <f t="shared" si="4"/>
        <v>REDOVNA DJELATNOST JAVNIH INSTITUTA (IZ EVIDENCIJSKIH PRIHODA)</v>
      </c>
      <c r="I63" s="182">
        <v>53963</v>
      </c>
      <c r="J63" s="182">
        <v>53963</v>
      </c>
      <c r="K63" s="182">
        <v>53963</v>
      </c>
      <c r="M63" s="139" t="str">
        <f t="shared" si="5"/>
        <v>322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31</v>
      </c>
      <c r="D64" s="144" t="str">
        <f t="shared" si="2"/>
        <v>Vlastiti prihodi</v>
      </c>
      <c r="E64" s="149">
        <v>3231</v>
      </c>
      <c r="F64" s="144" t="str">
        <f t="shared" si="3"/>
        <v>Usluge telefona, pošte i prijevoza</v>
      </c>
      <c r="G64" s="183" t="s">
        <v>797</v>
      </c>
      <c r="H64" s="144" t="str">
        <f t="shared" si="4"/>
        <v>REDOVNA DJELATNOST JAVNIH INSTITUTA (IZ EVIDENCIJSKIH PRIHODA)</v>
      </c>
      <c r="I64" s="182">
        <v>738301</v>
      </c>
      <c r="J64" s="182">
        <v>738301</v>
      </c>
      <c r="K64" s="182">
        <v>738301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31</v>
      </c>
      <c r="D65" s="144" t="str">
        <f t="shared" si="2"/>
        <v>Vlastiti prihodi</v>
      </c>
      <c r="E65" s="149">
        <v>3232</v>
      </c>
      <c r="F65" s="144" t="str">
        <f t="shared" si="3"/>
        <v>Usluge tekućeg i investicijskog održavanja</v>
      </c>
      <c r="G65" s="183" t="s">
        <v>797</v>
      </c>
      <c r="H65" s="144" t="str">
        <f t="shared" si="4"/>
        <v>REDOVNA DJELATNOST JAVNIH INSTITUTA (IZ EVIDENCIJSKIH PRIHODA)</v>
      </c>
      <c r="I65" s="182">
        <v>741851</v>
      </c>
      <c r="J65" s="182">
        <v>737851</v>
      </c>
      <c r="K65" s="182">
        <v>707851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31</v>
      </c>
      <c r="D66" s="144" t="str">
        <f t="shared" si="2"/>
        <v>Vlastiti prihodi</v>
      </c>
      <c r="E66" s="149">
        <v>3233</v>
      </c>
      <c r="F66" s="144" t="str">
        <f t="shared" si="3"/>
        <v>Usluge promidžbe i informiranja</v>
      </c>
      <c r="G66" s="183" t="s">
        <v>797</v>
      </c>
      <c r="H66" s="144" t="str">
        <f t="shared" si="4"/>
        <v>REDOVNA DJELATNOST JAVNIH INSTITUTA (IZ EVIDENCIJSKIH PRIHODA)</v>
      </c>
      <c r="I66" s="182">
        <v>583273</v>
      </c>
      <c r="J66" s="182">
        <v>663273</v>
      </c>
      <c r="K66" s="182">
        <v>663273</v>
      </c>
      <c r="M66" s="139" t="str">
        <f t="shared" si="5"/>
        <v>323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31</v>
      </c>
      <c r="D67" s="144" t="str">
        <f t="shared" si="2"/>
        <v>Vlastiti prihodi</v>
      </c>
      <c r="E67" s="149">
        <v>3234</v>
      </c>
      <c r="F67" s="144" t="str">
        <f t="shared" si="3"/>
        <v>Komunalne usluge</v>
      </c>
      <c r="G67" s="183" t="s">
        <v>797</v>
      </c>
      <c r="H67" s="144" t="str">
        <f t="shared" si="4"/>
        <v>REDOVNA DJELATNOST JAVNIH INSTITUTA (IZ EVIDENCIJSKIH PRIHODA)</v>
      </c>
      <c r="I67" s="182">
        <v>272807</v>
      </c>
      <c r="J67" s="182">
        <v>272807</v>
      </c>
      <c r="K67" s="182">
        <v>272807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31</v>
      </c>
      <c r="D68" s="144" t="str">
        <f t="shared" ref="D68:D131" si="11">IFERROR(VLOOKUP(C68,$O$6:$P$23,2,FALSE),"")</f>
        <v>Vlastiti prihodi</v>
      </c>
      <c r="E68" s="149">
        <v>3235</v>
      </c>
      <c r="F68" s="144" t="str">
        <f t="shared" ref="F68:F131" si="12">IFERROR(VLOOKUP(E68,$R$5:$T$129,2,FALSE),"")</f>
        <v>Zakupnine i najamnine</v>
      </c>
      <c r="G68" s="183" t="s">
        <v>797</v>
      </c>
      <c r="H68" s="144" t="str">
        <f t="shared" ref="H68:H131" si="13">IFERROR(VLOOKUP(G68,$X$6:$Y$297,2,FALSE),"")</f>
        <v>REDOVNA DJELATNOST JAVNIH INSTITUTA (IZ EVIDENCIJSKIH PRIHODA)</v>
      </c>
      <c r="I68" s="182">
        <v>730515</v>
      </c>
      <c r="J68" s="182">
        <v>730515</v>
      </c>
      <c r="K68" s="182">
        <v>730515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31</v>
      </c>
      <c r="D69" s="144" t="str">
        <f t="shared" si="11"/>
        <v>Vlastiti prihodi</v>
      </c>
      <c r="E69" s="149">
        <v>3236</v>
      </c>
      <c r="F69" s="144" t="str">
        <f t="shared" si="12"/>
        <v>Zdravstvene i veterinarske usluge</v>
      </c>
      <c r="G69" s="183" t="s">
        <v>797</v>
      </c>
      <c r="H69" s="144" t="str">
        <f t="shared" si="13"/>
        <v>REDOVNA DJELATNOST JAVNIH INSTITUTA (IZ EVIDENCIJSKIH PRIHODA)</v>
      </c>
      <c r="I69" s="182">
        <v>29864</v>
      </c>
      <c r="J69" s="182">
        <v>29864</v>
      </c>
      <c r="K69" s="182">
        <v>29864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31</v>
      </c>
      <c r="D70" s="144" t="str">
        <f t="shared" si="11"/>
        <v>Vlastiti prihodi</v>
      </c>
      <c r="E70" s="149">
        <v>3237</v>
      </c>
      <c r="F70" s="144" t="str">
        <f t="shared" si="12"/>
        <v>Intelektualne i osobne usluge</v>
      </c>
      <c r="G70" s="183" t="s">
        <v>797</v>
      </c>
      <c r="H70" s="144" t="str">
        <f t="shared" si="13"/>
        <v>REDOVNA DJELATNOST JAVNIH INSTITUTA (IZ EVIDENCIJSKIH PRIHODA)</v>
      </c>
      <c r="I70" s="182">
        <v>484914</v>
      </c>
      <c r="J70" s="182">
        <v>1753950</v>
      </c>
      <c r="K70" s="182">
        <v>1725000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31</v>
      </c>
      <c r="D71" s="144" t="str">
        <f t="shared" si="11"/>
        <v>Vlastiti prihodi</v>
      </c>
      <c r="E71" s="149">
        <v>3238</v>
      </c>
      <c r="F71" s="144" t="str">
        <f t="shared" si="12"/>
        <v>Računalne usluge</v>
      </c>
      <c r="G71" s="183" t="s">
        <v>797</v>
      </c>
      <c r="H71" s="144" t="str">
        <f t="shared" si="13"/>
        <v>REDOVNA DJELATNOST JAVNIH INSTITUTA (IZ EVIDENCIJSKIH PRIHODA)</v>
      </c>
      <c r="I71" s="182">
        <v>45623</v>
      </c>
      <c r="J71" s="182">
        <v>456230</v>
      </c>
      <c r="K71" s="182">
        <v>45623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31</v>
      </c>
      <c r="D72" s="144" t="str">
        <f t="shared" si="11"/>
        <v>Vlastiti prihodi</v>
      </c>
      <c r="E72" s="149">
        <v>3239</v>
      </c>
      <c r="F72" s="144" t="str">
        <f t="shared" si="12"/>
        <v>Ostale usluge</v>
      </c>
      <c r="G72" s="183" t="s">
        <v>797</v>
      </c>
      <c r="H72" s="144" t="str">
        <f t="shared" si="13"/>
        <v>REDOVNA DJELATNOST JAVNIH INSTITUTA (IZ EVIDENCIJSKIH PRIHODA)</v>
      </c>
      <c r="I72" s="182">
        <v>3222066</v>
      </c>
      <c r="J72" s="182">
        <v>3317066</v>
      </c>
      <c r="K72" s="182">
        <v>3320066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31</v>
      </c>
      <c r="D73" s="144" t="str">
        <f t="shared" si="11"/>
        <v>Vlastiti prihodi</v>
      </c>
      <c r="E73" s="149">
        <v>3291</v>
      </c>
      <c r="F73" s="144" t="str">
        <f t="shared" si="12"/>
        <v>Naknade za rad predstavničkih i izvršnih tijela, povjerensta</v>
      </c>
      <c r="G73" s="183" t="s">
        <v>797</v>
      </c>
      <c r="H73" s="144" t="str">
        <f t="shared" si="13"/>
        <v>REDOVNA DJELATNOST JAVNIH INSTITUTA (IZ EVIDENCIJSKIH PRIHODA)</v>
      </c>
      <c r="I73" s="182">
        <v>167641</v>
      </c>
      <c r="J73" s="182">
        <v>167641</v>
      </c>
      <c r="K73" s="182">
        <v>167641</v>
      </c>
      <c r="M73" s="139" t="str">
        <f t="shared" si="14"/>
        <v>329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31</v>
      </c>
      <c r="D74" s="144" t="str">
        <f t="shared" si="11"/>
        <v>Vlastiti prihodi</v>
      </c>
      <c r="E74" s="149">
        <v>3292</v>
      </c>
      <c r="F74" s="144" t="str">
        <f t="shared" si="12"/>
        <v>Premije osiguranja</v>
      </c>
      <c r="G74" s="183" t="s">
        <v>797</v>
      </c>
      <c r="H74" s="144" t="str">
        <f t="shared" si="13"/>
        <v>REDOVNA DJELATNOST JAVNIH INSTITUTA (IZ EVIDENCIJSKIH PRIHODA)</v>
      </c>
      <c r="I74" s="182">
        <v>176239</v>
      </c>
      <c r="J74" s="182">
        <v>175754</v>
      </c>
      <c r="K74" s="182">
        <v>175754</v>
      </c>
      <c r="M74" s="139" t="str">
        <f t="shared" si="14"/>
        <v>329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08008</v>
      </c>
      <c r="B75" s="143" t="str">
        <f>IF(C75="","",VLOOKUP('Opći dio'!$C$3,'Opći dio'!$L$6:$U$137,9,FALSE))</f>
        <v>Javni instituti</v>
      </c>
      <c r="C75" s="149">
        <v>31</v>
      </c>
      <c r="D75" s="144" t="str">
        <f t="shared" si="11"/>
        <v>Vlastiti prihodi</v>
      </c>
      <c r="E75" s="149">
        <v>3293</v>
      </c>
      <c r="F75" s="144" t="str">
        <f t="shared" si="12"/>
        <v>Reprezentacija</v>
      </c>
      <c r="G75" s="183" t="s">
        <v>797</v>
      </c>
      <c r="H75" s="144" t="str">
        <f t="shared" si="13"/>
        <v>REDOVNA DJELATNOST JAVNIH INSTITUTA (IZ EVIDENCIJSKIH PRIHODA)</v>
      </c>
      <c r="I75" s="182">
        <v>103087</v>
      </c>
      <c r="J75" s="182">
        <v>107220</v>
      </c>
      <c r="K75" s="182">
        <v>107220</v>
      </c>
      <c r="M75" s="139" t="str">
        <f t="shared" si="14"/>
        <v>329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08008</v>
      </c>
      <c r="B76" s="143" t="str">
        <f>IF(C76="","",VLOOKUP('Opći dio'!$C$3,'Opći dio'!$L$6:$U$137,9,FALSE))</f>
        <v>Javni instituti</v>
      </c>
      <c r="C76" s="149">
        <v>31</v>
      </c>
      <c r="D76" s="144" t="str">
        <f t="shared" si="11"/>
        <v>Vlastiti prihodi</v>
      </c>
      <c r="E76" s="149">
        <v>3294</v>
      </c>
      <c r="F76" s="144" t="str">
        <f t="shared" si="12"/>
        <v>Članarine i norme</v>
      </c>
      <c r="G76" s="183" t="s">
        <v>797</v>
      </c>
      <c r="H76" s="144" t="str">
        <f t="shared" si="13"/>
        <v>REDOVNA DJELATNOST JAVNIH INSTITUTA (IZ EVIDENCIJSKIH PRIHODA)</v>
      </c>
      <c r="I76" s="182">
        <v>29802</v>
      </c>
      <c r="J76" s="182">
        <v>29802</v>
      </c>
      <c r="K76" s="182">
        <v>29802</v>
      </c>
      <c r="M76" s="139" t="str">
        <f t="shared" si="14"/>
        <v>329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08008</v>
      </c>
      <c r="B77" s="143" t="str">
        <f>IF(C77="","",VLOOKUP('Opći dio'!$C$3,'Opći dio'!$L$6:$U$137,9,FALSE))</f>
        <v>Javni instituti</v>
      </c>
      <c r="C77" s="149">
        <v>31</v>
      </c>
      <c r="D77" s="144" t="str">
        <f t="shared" si="11"/>
        <v>Vlastiti prihodi</v>
      </c>
      <c r="E77" s="149">
        <v>3295</v>
      </c>
      <c r="F77" s="144" t="str">
        <f t="shared" si="12"/>
        <v>Pristojbe i naknade</v>
      </c>
      <c r="G77" s="183" t="s">
        <v>797</v>
      </c>
      <c r="H77" s="144" t="str">
        <f t="shared" si="13"/>
        <v>REDOVNA DJELATNOST JAVNIH INSTITUTA (IZ EVIDENCIJSKIH PRIHODA)</v>
      </c>
      <c r="I77" s="182">
        <v>112438</v>
      </c>
      <c r="J77" s="182">
        <v>112438</v>
      </c>
      <c r="K77" s="182">
        <v>112438</v>
      </c>
      <c r="M77" s="139" t="str">
        <f t="shared" si="14"/>
        <v>329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08008</v>
      </c>
      <c r="B78" s="143" t="str">
        <f>IF(C78="","",VLOOKUP('Opći dio'!$C$3,'Opći dio'!$L$6:$U$137,9,FALSE))</f>
        <v>Javni instituti</v>
      </c>
      <c r="C78" s="149">
        <v>31</v>
      </c>
      <c r="D78" s="144" t="str">
        <f t="shared" si="11"/>
        <v>Vlastiti prihodi</v>
      </c>
      <c r="E78" s="149">
        <v>3299</v>
      </c>
      <c r="F78" s="144" t="str">
        <f t="shared" si="12"/>
        <v>Ostali nespomenuti rashodi poslovanja</v>
      </c>
      <c r="G78" s="183" t="s">
        <v>797</v>
      </c>
      <c r="H78" s="144" t="str">
        <f t="shared" si="13"/>
        <v>REDOVNA DJELATNOST JAVNIH INSTITUTA (IZ EVIDENCIJSKIH PRIHODA)</v>
      </c>
      <c r="I78" s="182">
        <v>4455481</v>
      </c>
      <c r="J78" s="182">
        <v>2703769</v>
      </c>
      <c r="K78" s="182">
        <v>3100606</v>
      </c>
      <c r="M78" s="139" t="str">
        <f t="shared" si="14"/>
        <v>329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08008</v>
      </c>
      <c r="B79" s="143" t="str">
        <f>IF(C79="","",VLOOKUP('Opći dio'!$C$3,'Opći dio'!$L$6:$U$137,9,FALSE))</f>
        <v>Javni instituti</v>
      </c>
      <c r="C79" s="149">
        <v>31</v>
      </c>
      <c r="D79" s="144" t="str">
        <f t="shared" si="11"/>
        <v>Vlastiti prihodi</v>
      </c>
      <c r="E79" s="149">
        <v>3431</v>
      </c>
      <c r="F79" s="144" t="str">
        <f t="shared" si="12"/>
        <v>Bankarske usluge i usluge platnog prometa</v>
      </c>
      <c r="G79" s="183" t="s">
        <v>797</v>
      </c>
      <c r="H79" s="144" t="str">
        <f t="shared" si="13"/>
        <v>REDOVNA DJELATNOST JAVNIH INSTITUTA (IZ EVIDENCIJSKIH PRIHODA)</v>
      </c>
      <c r="I79" s="182">
        <v>74169</v>
      </c>
      <c r="J79" s="182">
        <v>74169</v>
      </c>
      <c r="K79" s="182">
        <v>74169</v>
      </c>
      <c r="M79" s="139" t="str">
        <f t="shared" si="14"/>
        <v>343</v>
      </c>
      <c r="N79" s="139" t="str">
        <f t="shared" si="15"/>
        <v>34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08008</v>
      </c>
      <c r="B80" s="143" t="str">
        <f>IF(C80="","",VLOOKUP('Opći dio'!$C$3,'Opći dio'!$L$6:$U$137,9,FALSE))</f>
        <v>Javni instituti</v>
      </c>
      <c r="C80" s="149">
        <v>31</v>
      </c>
      <c r="D80" s="144" t="str">
        <f t="shared" si="11"/>
        <v>Vlastiti prihodi</v>
      </c>
      <c r="E80" s="149">
        <v>3432</v>
      </c>
      <c r="F80" s="144" t="str">
        <f t="shared" si="12"/>
        <v>Negativne tečajne razlike i razlike zbog primjene valutne kl</v>
      </c>
      <c r="G80" s="183" t="s">
        <v>797</v>
      </c>
      <c r="H80" s="144" t="str">
        <f t="shared" si="13"/>
        <v>REDOVNA DJELATNOST JAVNIH INSTITUTA (IZ EVIDENCIJSKIH PRIHODA)</v>
      </c>
      <c r="I80" s="182">
        <v>176561</v>
      </c>
      <c r="J80" s="182">
        <v>176561</v>
      </c>
      <c r="K80" s="182">
        <v>176561</v>
      </c>
      <c r="M80" s="139" t="str">
        <f t="shared" si="14"/>
        <v>343</v>
      </c>
      <c r="N80" s="139" t="str">
        <f t="shared" si="15"/>
        <v>34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08008</v>
      </c>
      <c r="B81" s="143" t="str">
        <f>IF(C81="","",VLOOKUP('Opći dio'!$C$3,'Opći dio'!$L$6:$U$137,9,FALSE))</f>
        <v>Javni instituti</v>
      </c>
      <c r="C81" s="149">
        <v>31</v>
      </c>
      <c r="D81" s="144" t="str">
        <f t="shared" si="11"/>
        <v>Vlastiti prihodi</v>
      </c>
      <c r="E81" s="149">
        <v>3433</v>
      </c>
      <c r="F81" s="144" t="str">
        <f t="shared" si="12"/>
        <v>Zatezne kamate</v>
      </c>
      <c r="G81" s="183" t="s">
        <v>797</v>
      </c>
      <c r="H81" s="144" t="str">
        <f t="shared" si="13"/>
        <v>REDOVNA DJELATNOST JAVNIH INSTITUTA (IZ EVIDENCIJSKIH PRIHODA)</v>
      </c>
      <c r="I81" s="182">
        <v>38515</v>
      </c>
      <c r="J81" s="182">
        <v>38515</v>
      </c>
      <c r="K81" s="182">
        <v>38515</v>
      </c>
      <c r="M81" s="139" t="str">
        <f t="shared" si="14"/>
        <v>343</v>
      </c>
      <c r="N81" s="139" t="str">
        <f t="shared" si="15"/>
        <v>34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08008</v>
      </c>
      <c r="B82" s="143" t="str">
        <f>IF(C82="","",VLOOKUP('Opći dio'!$C$3,'Opći dio'!$L$6:$U$137,9,FALSE))</f>
        <v>Javni instituti</v>
      </c>
      <c r="C82" s="149">
        <v>31</v>
      </c>
      <c r="D82" s="144" t="str">
        <f t="shared" si="11"/>
        <v>Vlastiti prihodi</v>
      </c>
      <c r="E82" s="149">
        <v>3434</v>
      </c>
      <c r="F82" s="144" t="str">
        <f t="shared" si="12"/>
        <v>Ostali nespomenuti financijski rashodi</v>
      </c>
      <c r="G82" s="183" t="s">
        <v>797</v>
      </c>
      <c r="H82" s="144" t="str">
        <f t="shared" si="13"/>
        <v>REDOVNA DJELATNOST JAVNIH INSTITUTA (IZ EVIDENCIJSKIH PRIHODA)</v>
      </c>
      <c r="I82" s="182">
        <v>30565</v>
      </c>
      <c r="J82" s="182">
        <v>30565</v>
      </c>
      <c r="K82" s="182">
        <v>30565</v>
      </c>
      <c r="M82" s="139" t="str">
        <f t="shared" si="14"/>
        <v>343</v>
      </c>
      <c r="N82" s="139" t="str">
        <f t="shared" si="15"/>
        <v>34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08008</v>
      </c>
      <c r="B83" s="143" t="str">
        <f>IF(C83="","",VLOOKUP('Opći dio'!$C$3,'Opći dio'!$L$6:$U$137,9,FALSE))</f>
        <v>Javni instituti</v>
      </c>
      <c r="C83" s="149">
        <v>31</v>
      </c>
      <c r="D83" s="144" t="str">
        <f t="shared" si="11"/>
        <v>Vlastiti prihodi</v>
      </c>
      <c r="E83" s="149">
        <v>3811</v>
      </c>
      <c r="F83" s="144" t="str">
        <f t="shared" si="12"/>
        <v>Tekuće donacije u novcu</v>
      </c>
      <c r="G83" s="183" t="s">
        <v>797</v>
      </c>
      <c r="H83" s="144" t="str">
        <f t="shared" si="13"/>
        <v>REDOVNA DJELATNOST JAVNIH INSTITUTA (IZ EVIDENCIJSKIH PRIHODA)</v>
      </c>
      <c r="I83" s="182">
        <v>17000</v>
      </c>
      <c r="J83" s="182">
        <v>17000</v>
      </c>
      <c r="K83" s="182">
        <v>17000</v>
      </c>
      <c r="M83" s="139" t="str">
        <f t="shared" si="14"/>
        <v>381</v>
      </c>
      <c r="N83" s="139" t="str">
        <f t="shared" si="15"/>
        <v>38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08008</v>
      </c>
      <c r="B84" s="143" t="str">
        <f>IF(C84="","",VLOOKUP('Opći dio'!$C$3,'Opći dio'!$L$6:$U$137,9,FALSE))</f>
        <v>Javni instituti</v>
      </c>
      <c r="C84" s="149">
        <v>31</v>
      </c>
      <c r="D84" s="144" t="str">
        <f t="shared" si="11"/>
        <v>Vlastiti prihodi</v>
      </c>
      <c r="E84" s="149">
        <v>3831</v>
      </c>
      <c r="F84" s="144" t="str">
        <f t="shared" si="12"/>
        <v>Naknade šteta pravnim i fizičkim osobama</v>
      </c>
      <c r="G84" s="183" t="s">
        <v>797</v>
      </c>
      <c r="H84" s="144" t="str">
        <f t="shared" si="13"/>
        <v>REDOVNA DJELATNOST JAVNIH INSTITUTA (IZ EVIDENCIJSKIH PRIHODA)</v>
      </c>
      <c r="I84" s="182">
        <v>6094</v>
      </c>
      <c r="J84" s="182">
        <v>6094</v>
      </c>
      <c r="K84" s="182">
        <v>6094</v>
      </c>
      <c r="M84" s="139" t="str">
        <f t="shared" si="14"/>
        <v>383</v>
      </c>
      <c r="N84" s="139" t="str">
        <f t="shared" si="15"/>
        <v>38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L27" sqref="L2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563</v>
      </c>
      <c r="B3" s="144" t="str">
        <f t="shared" ref="B3" si="0">IFERROR(VLOOKUP(A3,$R$6:$S$23,2,FALSE),"")</f>
        <v>Europski fond za regionalni razvoj (ERDF)</v>
      </c>
      <c r="C3" s="149">
        <v>3111</v>
      </c>
      <c r="D3" s="144" t="str">
        <f>IFERROR(VLOOKUP(C3,$U$5:$W$129,2,FALSE),"")</f>
        <v>Plaće za redovan rad</v>
      </c>
      <c r="E3" s="183" t="s">
        <v>1053</v>
      </c>
      <c r="F3" s="144" t="str">
        <f>IFERROR(VLOOKUP(E3,$AA$6:$AB$1018,2,FALSE),"")</f>
        <v>Ulaganje u organizacijsku reformu i infrastrukturu sektora istraživanja, razvoja i inovacija</v>
      </c>
      <c r="G3" s="182">
        <v>129000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563</v>
      </c>
      <c r="B4" s="144" t="str">
        <f t="shared" ref="B4:B67" si="1">IFERROR(VLOOKUP(A4,$R$6:$S$23,2,FALSE),"")</f>
        <v>Europski fond za regionalni razvoj (ERDF)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1053</v>
      </c>
      <c r="F4" s="144" t="str">
        <f t="shared" ref="F4:F67" si="3">IFERROR(VLOOKUP(E4,$AA$6:$AB$1018,2,FALSE),"")</f>
        <v>Ulaganje u organizacijsku reformu i infrastrukturu sektora istraživanja, razvoja i inovacija</v>
      </c>
      <c r="G4" s="182">
        <v>21000</v>
      </c>
      <c r="H4" s="182">
        <v>0</v>
      </c>
      <c r="I4" s="182">
        <v>0</v>
      </c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563</v>
      </c>
      <c r="B5" s="144" t="str">
        <f t="shared" si="1"/>
        <v>Europski fond za regionalni razvoj (ERDF)</v>
      </c>
      <c r="C5" s="149">
        <v>3211</v>
      </c>
      <c r="D5" s="144" t="str">
        <f t="shared" si="2"/>
        <v>Službena putovanja</v>
      </c>
      <c r="E5" s="183" t="s">
        <v>1053</v>
      </c>
      <c r="F5" s="144" t="str">
        <f t="shared" si="3"/>
        <v>Ulaganje u organizacijsku reformu i infrastrukturu sektora istraživanja, razvoja i inovacija</v>
      </c>
      <c r="G5" s="182">
        <v>10210</v>
      </c>
      <c r="H5" s="182">
        <v>0</v>
      </c>
      <c r="I5" s="182">
        <v>0</v>
      </c>
      <c r="J5" s="198"/>
      <c r="K5" s="197"/>
      <c r="L5" s="197"/>
      <c r="M5" s="198"/>
      <c r="N5" s="198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563</v>
      </c>
      <c r="B6" s="144" t="str">
        <f t="shared" si="1"/>
        <v>Europski fond za regionalni razvoj (ERDF)</v>
      </c>
      <c r="C6" s="149">
        <v>3222</v>
      </c>
      <c r="D6" s="144" t="str">
        <f t="shared" si="2"/>
        <v>Materijal i sirovine</v>
      </c>
      <c r="E6" s="183" t="s">
        <v>1053</v>
      </c>
      <c r="F6" s="144" t="str">
        <f t="shared" si="3"/>
        <v>Ulaganje u organizacijsku reformu i infrastrukturu sektora istraživanja, razvoja i inovacija</v>
      </c>
      <c r="G6" s="182">
        <v>117889</v>
      </c>
      <c r="H6" s="182">
        <v>0</v>
      </c>
      <c r="I6" s="182">
        <v>0</v>
      </c>
      <c r="J6" s="198"/>
      <c r="K6" s="197"/>
      <c r="L6" s="197"/>
      <c r="M6" s="198"/>
      <c r="N6" s="198"/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563</v>
      </c>
      <c r="B7" s="144" t="str">
        <f t="shared" si="1"/>
        <v>Europski fond za regionalni razvoj (ERDF)</v>
      </c>
      <c r="C7" s="149">
        <v>3232</v>
      </c>
      <c r="D7" s="144" t="str">
        <f t="shared" si="2"/>
        <v>Usluge tekućeg i investicijskog održavanja</v>
      </c>
      <c r="E7" s="183" t="s">
        <v>1053</v>
      </c>
      <c r="F7" s="144" t="str">
        <f t="shared" si="3"/>
        <v>Ulaganje u organizacijsku reformu i infrastrukturu sektora istraživanja, razvoja i inovacija</v>
      </c>
      <c r="G7" s="182">
        <v>36000</v>
      </c>
      <c r="H7" s="182">
        <v>0</v>
      </c>
      <c r="I7" s="182">
        <v>0</v>
      </c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563</v>
      </c>
      <c r="B8" s="144" t="str">
        <f t="shared" si="1"/>
        <v>Europski fond za regionalni razvoj (ERDF)</v>
      </c>
      <c r="C8" s="149">
        <v>3237</v>
      </c>
      <c r="D8" s="144" t="str">
        <f t="shared" si="2"/>
        <v>Intelektualne i osobne usluge</v>
      </c>
      <c r="E8" s="183" t="s">
        <v>1053</v>
      </c>
      <c r="F8" s="144" t="str">
        <f t="shared" si="3"/>
        <v>Ulaganje u organizacijsku reformu i infrastrukturu sektora istraživanja, razvoja i inovacija</v>
      </c>
      <c r="G8" s="182">
        <v>289835</v>
      </c>
      <c r="H8" s="182">
        <v>0</v>
      </c>
      <c r="I8" s="182">
        <v>0</v>
      </c>
      <c r="J8" s="198"/>
      <c r="K8" s="197"/>
      <c r="L8" s="197"/>
      <c r="M8" s="198"/>
      <c r="N8" s="198"/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563</v>
      </c>
      <c r="B9" s="144" t="str">
        <f t="shared" si="1"/>
        <v>Europski fond za regionalni razvoj (ERDF)</v>
      </c>
      <c r="C9" s="149">
        <v>3239</v>
      </c>
      <c r="D9" s="144" t="str">
        <f t="shared" si="2"/>
        <v>Ostale usluge</v>
      </c>
      <c r="E9" s="183" t="s">
        <v>1053</v>
      </c>
      <c r="F9" s="144" t="str">
        <f t="shared" si="3"/>
        <v>Ulaganje u organizacijsku reformu i infrastrukturu sektora istraživanja, razvoja i inovacija</v>
      </c>
      <c r="G9" s="182">
        <v>18000</v>
      </c>
      <c r="H9" s="182">
        <v>0</v>
      </c>
      <c r="I9" s="182">
        <v>0</v>
      </c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52</v>
      </c>
      <c r="B10" s="144" t="str">
        <f t="shared" si="1"/>
        <v>Ostale pomoći</v>
      </c>
      <c r="C10" s="149">
        <v>3111</v>
      </c>
      <c r="D10" s="144" t="str">
        <f t="shared" si="2"/>
        <v>Plaće za redovan rad</v>
      </c>
      <c r="E10" s="183" t="s">
        <v>3485</v>
      </c>
      <c r="F10" s="144" t="str">
        <f t="shared" si="3"/>
        <v>Bioraznolikost i molekularno oplemenjivanje bilja</v>
      </c>
      <c r="G10" s="182">
        <v>210109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311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52</v>
      </c>
      <c r="B11" s="144" t="str">
        <f t="shared" si="1"/>
        <v>Ostale pomoći</v>
      </c>
      <c r="C11" s="149">
        <v>3132</v>
      </c>
      <c r="D11" s="144" t="str">
        <f t="shared" si="2"/>
        <v>Doprinosi za obvezno zdravstveno osiguranje</v>
      </c>
      <c r="E11" s="183" t="s">
        <v>3485</v>
      </c>
      <c r="F11" s="144" t="str">
        <f t="shared" si="3"/>
        <v>Bioraznolikost i molekularno oplemenjivanje bilja</v>
      </c>
      <c r="G11" s="182">
        <v>34204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313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3222</v>
      </c>
      <c r="D12" s="144" t="str">
        <f t="shared" si="2"/>
        <v>Materijal i sirovine</v>
      </c>
      <c r="E12" s="183" t="s">
        <v>3485</v>
      </c>
      <c r="F12" s="144" t="str">
        <f t="shared" si="3"/>
        <v>Bioraznolikost i molekularno oplemenjivanje bilja</v>
      </c>
      <c r="G12" s="182">
        <v>658285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322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3237</v>
      </c>
      <c r="D13" s="144" t="str">
        <f t="shared" si="2"/>
        <v>Intelektualne i osobne usluge</v>
      </c>
      <c r="E13" s="183" t="s">
        <v>3485</v>
      </c>
      <c r="F13" s="144" t="str">
        <f t="shared" si="3"/>
        <v>Bioraznolikost i molekularno oplemenjivanje bilja</v>
      </c>
      <c r="G13" s="182">
        <v>1019460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4224</v>
      </c>
      <c r="D14" s="144" t="str">
        <f t="shared" si="2"/>
        <v>Medicinska i laboratorijska oprema</v>
      </c>
      <c r="E14" s="183" t="s">
        <v>3485</v>
      </c>
      <c r="F14" s="144" t="str">
        <f t="shared" si="3"/>
        <v>Bioraznolikost i molekularno oplemenjivanje bilja</v>
      </c>
      <c r="G14" s="182">
        <v>1848071</v>
      </c>
      <c r="H14" s="182"/>
      <c r="I14" s="182"/>
      <c r="J14" s="198"/>
      <c r="K14" s="197"/>
      <c r="L14" s="197"/>
      <c r="M14" s="198"/>
      <c r="N14" s="198"/>
      <c r="P14" s="139" t="str">
        <f t="shared" si="4"/>
        <v>422</v>
      </c>
      <c r="Q14" s="139" t="str">
        <f t="shared" si="5"/>
        <v>42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 ht="101.25">
      <c r="A15" s="149">
        <v>52</v>
      </c>
      <c r="B15" s="144" t="str">
        <f t="shared" si="1"/>
        <v>Ostale pomoći</v>
      </c>
      <c r="C15" s="149">
        <v>3211</v>
      </c>
      <c r="D15" s="144" t="str">
        <f t="shared" si="2"/>
        <v>Službena putovanja</v>
      </c>
      <c r="E15" s="183" t="s">
        <v>801</v>
      </c>
      <c r="F15" s="144" t="str">
        <f t="shared" si="3"/>
        <v>NOVI PODPROJEKT</v>
      </c>
      <c r="G15" s="182">
        <v>14706</v>
      </c>
      <c r="H15" s="182"/>
      <c r="I15" s="182"/>
      <c r="J15" s="260" t="s">
        <v>3506</v>
      </c>
      <c r="K15" s="197" t="s">
        <v>3502</v>
      </c>
      <c r="L15" s="197" t="s">
        <v>3503</v>
      </c>
      <c r="M15" s="198" t="s">
        <v>3504</v>
      </c>
      <c r="N15" s="260" t="s">
        <v>3509</v>
      </c>
      <c r="P15" s="139" t="str">
        <f t="shared" si="4"/>
        <v>321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52</v>
      </c>
      <c r="B16" s="144" t="str">
        <f t="shared" si="1"/>
        <v>Ostale pomoći</v>
      </c>
      <c r="C16" s="149">
        <v>3222</v>
      </c>
      <c r="D16" s="144" t="str">
        <f t="shared" si="2"/>
        <v>Materijal i sirovine</v>
      </c>
      <c r="E16" s="183" t="s">
        <v>801</v>
      </c>
      <c r="F16" s="144" t="str">
        <f t="shared" si="3"/>
        <v>NOVI PODPROJEKT</v>
      </c>
      <c r="G16" s="182">
        <v>71262</v>
      </c>
      <c r="H16" s="182">
        <v>3532</v>
      </c>
      <c r="I16" s="182"/>
      <c r="J16" s="260" t="s">
        <v>3511</v>
      </c>
      <c r="K16" s="197"/>
      <c r="L16" s="197"/>
      <c r="M16" s="198"/>
      <c r="N16" s="198"/>
      <c r="P16" s="139" t="str">
        <f t="shared" si="4"/>
        <v>322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52</v>
      </c>
      <c r="B17" s="144" t="str">
        <f t="shared" si="1"/>
        <v>Ostale pomoći</v>
      </c>
      <c r="C17" s="149">
        <v>3233</v>
      </c>
      <c r="D17" s="144" t="str">
        <f t="shared" si="2"/>
        <v>Usluge promidžbe i informiranja</v>
      </c>
      <c r="E17" s="183" t="s">
        <v>801</v>
      </c>
      <c r="F17" s="144" t="str">
        <f t="shared" si="3"/>
        <v>NOVI PODPROJEKT</v>
      </c>
      <c r="G17" s="182">
        <v>80000</v>
      </c>
      <c r="H17" s="182"/>
      <c r="I17" s="182"/>
      <c r="J17" s="260" t="s">
        <v>3511</v>
      </c>
      <c r="K17" s="197"/>
      <c r="L17" s="197"/>
      <c r="M17" s="198"/>
      <c r="N17" s="198"/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3237</v>
      </c>
      <c r="D18" s="144" t="str">
        <f t="shared" si="2"/>
        <v>Intelektualne i osobne usluge</v>
      </c>
      <c r="E18" s="183" t="s">
        <v>801</v>
      </c>
      <c r="F18" s="144" t="str">
        <f t="shared" si="3"/>
        <v>NOVI PODPROJEKT</v>
      </c>
      <c r="G18" s="182">
        <v>34741</v>
      </c>
      <c r="H18" s="182"/>
      <c r="I18" s="182"/>
      <c r="J18" s="260" t="s">
        <v>3511</v>
      </c>
      <c r="K18" s="197"/>
      <c r="L18" s="197"/>
      <c r="M18" s="198"/>
      <c r="N18" s="198"/>
      <c r="P18" s="139" t="str">
        <f t="shared" si="4"/>
        <v>323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3293</v>
      </c>
      <c r="D19" s="144" t="str">
        <f t="shared" si="2"/>
        <v>Reprezentacija</v>
      </c>
      <c r="E19" s="183" t="s">
        <v>801</v>
      </c>
      <c r="F19" s="144" t="str">
        <f t="shared" si="3"/>
        <v>NOVI PODPROJEKT</v>
      </c>
      <c r="G19" s="182">
        <v>4133</v>
      </c>
      <c r="H19" s="182"/>
      <c r="I19" s="182"/>
      <c r="J19" s="260" t="s">
        <v>3511</v>
      </c>
      <c r="K19" s="197"/>
      <c r="L19" s="197"/>
      <c r="M19" s="198"/>
      <c r="N19" s="198"/>
      <c r="P19" s="139" t="str">
        <f t="shared" si="4"/>
        <v>329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4224</v>
      </c>
      <c r="D20" s="144" t="str">
        <f t="shared" si="2"/>
        <v>Medicinska i laboratorijska oprema</v>
      </c>
      <c r="E20" s="183" t="s">
        <v>801</v>
      </c>
      <c r="F20" s="144" t="str">
        <f t="shared" si="3"/>
        <v>NOVI PODPROJEKT</v>
      </c>
      <c r="G20" s="182">
        <v>300376</v>
      </c>
      <c r="H20" s="182"/>
      <c r="I20" s="182"/>
      <c r="J20" s="260" t="s">
        <v>3511</v>
      </c>
      <c r="K20" s="197"/>
      <c r="L20" s="197"/>
      <c r="M20" s="198"/>
      <c r="N20" s="198"/>
      <c r="P20" s="139" t="str">
        <f t="shared" si="4"/>
        <v>422</v>
      </c>
      <c r="Q20" s="139" t="str">
        <f t="shared" si="5"/>
        <v>42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 ht="78.75">
      <c r="A21" s="149">
        <v>52</v>
      </c>
      <c r="B21" s="144" t="str">
        <f t="shared" si="1"/>
        <v>Ostale pomoći</v>
      </c>
      <c r="C21" s="149">
        <v>3212</v>
      </c>
      <c r="D21" s="144" t="str">
        <f t="shared" si="2"/>
        <v>Naknade za prijevoz, za rad na terenu i odvojeni život</v>
      </c>
      <c r="E21" s="183" t="s">
        <v>801</v>
      </c>
      <c r="F21" s="144" t="str">
        <f t="shared" si="3"/>
        <v>NOVI PODPROJEKT</v>
      </c>
      <c r="G21" s="182">
        <v>20000</v>
      </c>
      <c r="H21" s="182">
        <v>30000</v>
      </c>
      <c r="I21" s="182">
        <v>30000</v>
      </c>
      <c r="J21" s="260" t="s">
        <v>3505</v>
      </c>
      <c r="K21" s="197" t="s">
        <v>3514</v>
      </c>
      <c r="L21" s="197" t="s">
        <v>3515</v>
      </c>
      <c r="M21" s="198" t="s">
        <v>3507</v>
      </c>
      <c r="N21" s="260" t="s">
        <v>3508</v>
      </c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52</v>
      </c>
      <c r="B22" s="144" t="str">
        <f t="shared" si="1"/>
        <v>Ostale pomoći</v>
      </c>
      <c r="C22" s="149">
        <v>3222</v>
      </c>
      <c r="D22" s="144" t="str">
        <f t="shared" si="2"/>
        <v>Materijal i sirovine</v>
      </c>
      <c r="E22" s="183" t="s">
        <v>801</v>
      </c>
      <c r="F22" s="144" t="str">
        <f t="shared" si="3"/>
        <v>NOVI PODPROJEKT</v>
      </c>
      <c r="G22" s="182">
        <v>508500</v>
      </c>
      <c r="H22" s="182">
        <v>157000</v>
      </c>
      <c r="I22" s="182">
        <v>410000</v>
      </c>
      <c r="J22" s="198" t="s">
        <v>3510</v>
      </c>
      <c r="K22" s="197"/>
      <c r="L22" s="197"/>
      <c r="M22" s="198"/>
      <c r="N22" s="198"/>
      <c r="P22" s="139" t="str">
        <f t="shared" si="4"/>
        <v>322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3237</v>
      </c>
      <c r="D23" s="144" t="str">
        <f t="shared" si="2"/>
        <v>Intelektualne i osobne usluge</v>
      </c>
      <c r="E23" s="183" t="s">
        <v>801</v>
      </c>
      <c r="F23" s="144" t="str">
        <f t="shared" si="3"/>
        <v>NOVI PODPROJEKT</v>
      </c>
      <c r="G23" s="182">
        <v>390000</v>
      </c>
      <c r="H23" s="182">
        <v>450000</v>
      </c>
      <c r="I23" s="182">
        <v>450000</v>
      </c>
      <c r="J23" s="198" t="s">
        <v>3510</v>
      </c>
      <c r="K23" s="197"/>
      <c r="L23" s="197"/>
      <c r="M23" s="198"/>
      <c r="N23" s="198"/>
      <c r="P23" s="139" t="str">
        <f t="shared" si="4"/>
        <v>323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3239</v>
      </c>
      <c r="D24" s="144" t="str">
        <f t="shared" si="2"/>
        <v>Ostale usluge</v>
      </c>
      <c r="E24" s="183" t="s">
        <v>801</v>
      </c>
      <c r="F24" s="144" t="str">
        <f t="shared" si="3"/>
        <v>NOVI PODPROJEKT</v>
      </c>
      <c r="G24" s="182">
        <v>30000</v>
      </c>
      <c r="H24" s="182">
        <v>50000</v>
      </c>
      <c r="I24" s="182">
        <v>50000</v>
      </c>
      <c r="J24" s="198" t="s">
        <v>3510</v>
      </c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4212</v>
      </c>
      <c r="D25" s="144" t="str">
        <f t="shared" si="2"/>
        <v>Poslovni objekti</v>
      </c>
      <c r="E25" s="183" t="s">
        <v>801</v>
      </c>
      <c r="F25" s="144" t="str">
        <f t="shared" si="3"/>
        <v>NOVI PODPROJEKT</v>
      </c>
      <c r="G25" s="182"/>
      <c r="H25" s="182">
        <v>0</v>
      </c>
      <c r="I25" s="182">
        <v>360000</v>
      </c>
      <c r="J25" s="198" t="s">
        <v>3510</v>
      </c>
      <c r="K25" s="197"/>
      <c r="L25" s="197"/>
      <c r="M25" s="198"/>
      <c r="N25" s="198"/>
      <c r="P25" s="139" t="str">
        <f t="shared" si="4"/>
        <v>421</v>
      </c>
      <c r="Q25" s="139" t="str">
        <f t="shared" si="5"/>
        <v>42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52</v>
      </c>
      <c r="B26" s="144" t="str">
        <f t="shared" si="1"/>
        <v>Ostale pomoći</v>
      </c>
      <c r="C26" s="149">
        <v>4227</v>
      </c>
      <c r="D26" s="144" t="str">
        <f t="shared" si="2"/>
        <v>Uređaji, strojevi i oprema za ostale namjene</v>
      </c>
      <c r="E26" s="183" t="s">
        <v>801</v>
      </c>
      <c r="F26" s="144" t="str">
        <f t="shared" si="3"/>
        <v>NOVI PODPROJEKT</v>
      </c>
      <c r="G26" s="182"/>
      <c r="H26" s="182">
        <v>0</v>
      </c>
      <c r="I26" s="182">
        <v>499000</v>
      </c>
      <c r="J26" s="198" t="s">
        <v>3510</v>
      </c>
      <c r="K26" s="197"/>
      <c r="L26" s="197"/>
      <c r="M26" s="198"/>
      <c r="N26" s="198"/>
      <c r="P26" s="139" t="str">
        <f t="shared" si="4"/>
        <v>422</v>
      </c>
      <c r="Q26" s="139" t="str">
        <f t="shared" si="5"/>
        <v>42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 ht="112.5">
      <c r="A27" s="149">
        <v>52</v>
      </c>
      <c r="B27" s="144" t="str">
        <f t="shared" si="1"/>
        <v>Ostale pomoći</v>
      </c>
      <c r="C27" s="149">
        <v>3292</v>
      </c>
      <c r="D27" s="144" t="str">
        <f t="shared" si="2"/>
        <v>Premije osiguranja</v>
      </c>
      <c r="E27" s="183" t="s">
        <v>801</v>
      </c>
      <c r="F27" s="144" t="str">
        <f t="shared" si="3"/>
        <v>NOVI PODPROJEKT</v>
      </c>
      <c r="G27" s="182">
        <v>99514</v>
      </c>
      <c r="H27" s="182">
        <v>100000</v>
      </c>
      <c r="I27" s="182">
        <v>100000</v>
      </c>
      <c r="J27" s="260" t="s">
        <v>3512</v>
      </c>
      <c r="K27" s="197"/>
      <c r="L27" s="197"/>
      <c r="M27" s="198" t="s">
        <v>3507</v>
      </c>
      <c r="N27" s="260" t="s">
        <v>3517</v>
      </c>
      <c r="P27" s="139" t="str">
        <f t="shared" si="4"/>
        <v>329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 ht="202.5">
      <c r="A28" s="149">
        <v>52</v>
      </c>
      <c r="B28" s="144" t="str">
        <f t="shared" si="1"/>
        <v>Ostale pomoći</v>
      </c>
      <c r="C28" s="149">
        <v>3222</v>
      </c>
      <c r="D28" s="144" t="str">
        <f t="shared" si="2"/>
        <v>Materijal i sirovine</v>
      </c>
      <c r="E28" s="183" t="s">
        <v>801</v>
      </c>
      <c r="F28" s="144" t="str">
        <f t="shared" si="3"/>
        <v>NOVI PODPROJEKT</v>
      </c>
      <c r="G28" s="182">
        <v>1560000</v>
      </c>
      <c r="H28" s="182">
        <v>1580000</v>
      </c>
      <c r="I28" s="182">
        <v>1570000</v>
      </c>
      <c r="J28" s="198" t="s">
        <v>3513</v>
      </c>
      <c r="K28" s="197"/>
      <c r="L28" s="197"/>
      <c r="M28" s="198" t="s">
        <v>3507</v>
      </c>
      <c r="N28" s="260" t="s">
        <v>3516</v>
      </c>
      <c r="P28" s="139" t="str">
        <f t="shared" si="4"/>
        <v>322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87892412</v>
      </c>
      <c r="E6" s="14">
        <f>+E27+E34</f>
        <v>11079550</v>
      </c>
      <c r="F6" s="14">
        <f t="shared" ref="F6:V6" si="1">+F27+F34</f>
        <v>0</v>
      </c>
      <c r="G6" s="14">
        <f t="shared" si="1"/>
        <v>68755509</v>
      </c>
      <c r="H6" s="14">
        <f>+H27+H34</f>
        <v>0</v>
      </c>
      <c r="I6" s="14">
        <f t="shared" ref="I6" si="2">+I27+I34</f>
        <v>162058</v>
      </c>
      <c r="J6" s="14">
        <f t="shared" si="1"/>
        <v>0</v>
      </c>
      <c r="K6" s="14">
        <f t="shared" si="1"/>
        <v>7273361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621934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-210060</v>
      </c>
      <c r="E7" s="259"/>
      <c r="F7" s="259"/>
      <c r="G7" s="259">
        <v>-210060</v>
      </c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87682352</v>
      </c>
      <c r="E8" s="14">
        <f>+E5+E6+E7</f>
        <v>11079550</v>
      </c>
      <c r="F8" s="14">
        <f t="shared" ref="F8:V8" si="3">+F5+F6+F7</f>
        <v>0</v>
      </c>
      <c r="G8" s="14">
        <f t="shared" si="3"/>
        <v>68545449</v>
      </c>
      <c r="H8" s="14">
        <f>+H5+H6+H7</f>
        <v>0</v>
      </c>
      <c r="I8" s="14">
        <f t="shared" ref="I8" si="4">+I5+I6+I7</f>
        <v>162058</v>
      </c>
      <c r="J8" s="14">
        <f t="shared" si="3"/>
        <v>0</v>
      </c>
      <c r="K8" s="14">
        <f t="shared" si="3"/>
        <v>7273361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621934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87682352</v>
      </c>
      <c r="E9" s="134">
        <f>+'PLAN RASHODA I IZDATAKA'!E3</f>
        <v>11079550</v>
      </c>
      <c r="F9" s="134">
        <f>+'PLAN RASHODA I IZDATAKA'!F3</f>
        <v>0</v>
      </c>
      <c r="G9" s="134">
        <f>+'PLAN RASHODA I IZDATAKA'!G3</f>
        <v>68545449</v>
      </c>
      <c r="H9" s="134">
        <f>+'PLAN RASHODA I IZDATAKA'!H3</f>
        <v>0</v>
      </c>
      <c r="I9" s="134">
        <f>+'PLAN RASHODA I IZDATAKA'!I3</f>
        <v>162058</v>
      </c>
      <c r="J9" s="134">
        <f>+'PLAN RASHODA I IZDATAKA'!J3</f>
        <v>0</v>
      </c>
      <c r="K9" s="134">
        <f>+'PLAN RASHODA I IZDATAKA'!K3</f>
        <v>7273361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621934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621934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621934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7273361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7273361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162058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162058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68513396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68513396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11079550</v>
      </c>
      <c r="E24" s="186">
        <f>SUMIFS('Plan prihoda za unos u SAP'!$G$3:$G$501,'Plan prihoda za unos u SAP'!$C$3:$C$501,"=11",'Plan prihoda za unos u SAP'!$K$3:$K$501,"=671")</f>
        <v>11079550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242113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242113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87892412</v>
      </c>
      <c r="E27" s="4">
        <f>SUM(E11:E26)</f>
        <v>11079550</v>
      </c>
      <c r="F27" s="4">
        <f t="shared" ref="F27:W27" si="7">SUM(F11:F26)</f>
        <v>0</v>
      </c>
      <c r="G27" s="4">
        <f t="shared" si="7"/>
        <v>68755509</v>
      </c>
      <c r="H27" s="4">
        <f t="shared" si="7"/>
        <v>0</v>
      </c>
      <c r="I27" s="4">
        <f t="shared" si="7"/>
        <v>162058</v>
      </c>
      <c r="J27" s="4">
        <f t="shared" si="7"/>
        <v>0</v>
      </c>
      <c r="K27" s="4">
        <f t="shared" si="7"/>
        <v>7273361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621934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87892412</v>
      </c>
      <c r="E41" s="71">
        <f>+E40+E34+E27</f>
        <v>11079550</v>
      </c>
      <c r="F41" s="71">
        <f>+F40+F34+F27</f>
        <v>0</v>
      </c>
      <c r="G41" s="71">
        <f t="shared" ref="G41:W41" si="11">+G40+G34+G27</f>
        <v>68755509</v>
      </c>
      <c r="H41" s="71">
        <f t="shared" si="11"/>
        <v>0</v>
      </c>
      <c r="I41" s="71">
        <f t="shared" si="11"/>
        <v>162058</v>
      </c>
      <c r="J41" s="71">
        <f t="shared" si="11"/>
        <v>0</v>
      </c>
      <c r="K41" s="71">
        <f t="shared" si="11"/>
        <v>7273361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621934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210060</v>
      </c>
      <c r="E45" s="185">
        <f>-E7</f>
        <v>0</v>
      </c>
      <c r="F45" s="185">
        <f>-F7</f>
        <v>0</v>
      </c>
      <c r="G45" s="185">
        <f t="shared" ref="G45:W45" si="13">-G7</f>
        <v>210060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85094130</v>
      </c>
      <c r="E46" s="14">
        <f t="shared" ref="E46:W46" si="14">+E67+E74</f>
        <v>11110684</v>
      </c>
      <c r="F46" s="14">
        <f t="shared" si="14"/>
        <v>0</v>
      </c>
      <c r="G46" s="14">
        <f t="shared" si="14"/>
        <v>71060856</v>
      </c>
      <c r="H46" s="14">
        <f>+H67+H74</f>
        <v>0</v>
      </c>
      <c r="I46" s="14">
        <f t="shared" si="14"/>
        <v>162058</v>
      </c>
      <c r="J46" s="14">
        <f t="shared" si="14"/>
        <v>0</v>
      </c>
      <c r="K46" s="14">
        <f t="shared" si="14"/>
        <v>2760532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-240390</v>
      </c>
      <c r="E47" s="113"/>
      <c r="F47" s="113"/>
      <c r="G47" s="113">
        <v>-240390</v>
      </c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85063800</v>
      </c>
      <c r="E48" s="14">
        <f>+E45+E46+E47</f>
        <v>11110684</v>
      </c>
      <c r="F48" s="14">
        <f t="shared" ref="F48:W48" si="15">+F45+F46+F47</f>
        <v>0</v>
      </c>
      <c r="G48" s="14">
        <f t="shared" si="15"/>
        <v>71030526</v>
      </c>
      <c r="H48" s="14">
        <f>+H45+H46+H47</f>
        <v>0</v>
      </c>
      <c r="I48" s="14">
        <f t="shared" si="15"/>
        <v>162058</v>
      </c>
      <c r="J48" s="14">
        <f t="shared" si="15"/>
        <v>0</v>
      </c>
      <c r="K48" s="14">
        <f t="shared" si="15"/>
        <v>2760532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85063800</v>
      </c>
      <c r="E49" s="134">
        <f>+'PLAN RASHODA I IZDATAKA'!E71</f>
        <v>11110684</v>
      </c>
      <c r="F49" s="134">
        <f>+'PLAN RASHODA I IZDATAKA'!F71</f>
        <v>0</v>
      </c>
      <c r="G49" s="134">
        <f>+'PLAN RASHODA I IZDATAKA'!G71</f>
        <v>71030526</v>
      </c>
      <c r="H49" s="134">
        <f>+'PLAN RASHODA I IZDATAKA'!H71</f>
        <v>0</v>
      </c>
      <c r="I49" s="134">
        <f>+'PLAN RASHODA I IZDATAKA'!I71</f>
        <v>162058</v>
      </c>
      <c r="J49" s="134">
        <f>+'PLAN RASHODA I IZDATAKA'!J71</f>
        <v>0</v>
      </c>
      <c r="K49" s="134">
        <f>+'PLAN RASHODA I IZDATAKA'!K71</f>
        <v>2760532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2760532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2760532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162058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162058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70851631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70851631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11110684</v>
      </c>
      <c r="E64" s="186">
        <f>SUMIFS('Plan prihoda za unos u SAP'!$H$3:$H$501,'Plan prihoda za unos u SAP'!$C$3:$C$501,"=11",'Plan prihoda za unos u SAP'!$K$3:$K$501,"=671")</f>
        <v>11110684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209225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209225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85094130</v>
      </c>
      <c r="E67" s="4">
        <f>SUM(E51:E66)</f>
        <v>11110684</v>
      </c>
      <c r="F67" s="4">
        <f t="shared" ref="F67:W67" si="17">SUM(F51:F66)</f>
        <v>0</v>
      </c>
      <c r="G67" s="4">
        <f t="shared" si="17"/>
        <v>71060856</v>
      </c>
      <c r="H67" s="4">
        <f t="shared" si="17"/>
        <v>0</v>
      </c>
      <c r="I67" s="4">
        <f t="shared" si="17"/>
        <v>162058</v>
      </c>
      <c r="J67" s="4">
        <f>SUM(J51:J66)</f>
        <v>0</v>
      </c>
      <c r="K67" s="4">
        <f t="shared" si="17"/>
        <v>2760532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85094130</v>
      </c>
      <c r="E81" s="71">
        <f>+E80+E74+E67</f>
        <v>11110684</v>
      </c>
      <c r="F81" s="71">
        <f>+F80+F74+F67</f>
        <v>0</v>
      </c>
      <c r="G81" s="71">
        <f t="shared" ref="G81:W81" si="21">+G80+G74+G67</f>
        <v>71060856</v>
      </c>
      <c r="H81" s="71">
        <f t="shared" si="21"/>
        <v>0</v>
      </c>
      <c r="I81" s="71">
        <f t="shared" si="21"/>
        <v>162058</v>
      </c>
      <c r="J81" s="71">
        <f t="shared" si="21"/>
        <v>0</v>
      </c>
      <c r="K81" s="71">
        <f t="shared" si="21"/>
        <v>2760532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240390</v>
      </c>
      <c r="E85" s="185">
        <f>-E47</f>
        <v>0</v>
      </c>
      <c r="F85" s="185">
        <f>-F47</f>
        <v>0</v>
      </c>
      <c r="G85" s="185">
        <f t="shared" ref="G85:W85" si="23">-G47</f>
        <v>240390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86240481</v>
      </c>
      <c r="E86" s="14">
        <f t="shared" ref="E86:W86" si="24">+E107+E114</f>
        <v>11158567</v>
      </c>
      <c r="F86" s="14">
        <f t="shared" si="24"/>
        <v>0</v>
      </c>
      <c r="G86" s="14">
        <f t="shared" si="24"/>
        <v>71060856</v>
      </c>
      <c r="H86" s="14">
        <f>+H107+H114</f>
        <v>0</v>
      </c>
      <c r="I86" s="14">
        <f t="shared" si="24"/>
        <v>162058</v>
      </c>
      <c r="J86" s="14">
        <f t="shared" si="24"/>
        <v>0</v>
      </c>
      <c r="K86" s="14">
        <f t="shared" si="24"/>
        <v>3859000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-596791</v>
      </c>
      <c r="E87" s="113"/>
      <c r="F87" s="113"/>
      <c r="G87" s="113">
        <v>-596791</v>
      </c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85884080</v>
      </c>
      <c r="E88" s="14">
        <f>+E85+E86+E87</f>
        <v>11158567</v>
      </c>
      <c r="F88" s="14">
        <f t="shared" ref="F88:W88" si="25">+F85+F86+F87</f>
        <v>0</v>
      </c>
      <c r="G88" s="14">
        <f t="shared" si="25"/>
        <v>70704455</v>
      </c>
      <c r="H88" s="14">
        <f>+H85+H86+H87</f>
        <v>0</v>
      </c>
      <c r="I88" s="14">
        <f t="shared" si="25"/>
        <v>162058</v>
      </c>
      <c r="J88" s="14">
        <f t="shared" si="25"/>
        <v>0</v>
      </c>
      <c r="K88" s="14">
        <f t="shared" si="25"/>
        <v>3859000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85884080</v>
      </c>
      <c r="E89" s="134">
        <f>+'PLAN RASHODA I IZDATAKA'!E91</f>
        <v>11158567</v>
      </c>
      <c r="F89" s="134">
        <f>+'PLAN RASHODA I IZDATAKA'!F91</f>
        <v>0</v>
      </c>
      <c r="G89" s="134">
        <f>+'PLAN RASHODA I IZDATAKA'!G91</f>
        <v>70704455</v>
      </c>
      <c r="H89" s="134">
        <f>+'PLAN RASHODA I IZDATAKA'!H91</f>
        <v>0</v>
      </c>
      <c r="I89" s="134">
        <f>+'PLAN RASHODA I IZDATAKA'!I91</f>
        <v>162058</v>
      </c>
      <c r="J89" s="134">
        <f>+'PLAN RASHODA I IZDATAKA'!J91</f>
        <v>0</v>
      </c>
      <c r="K89" s="134">
        <f>+'PLAN RASHODA I IZDATAKA'!K91</f>
        <v>3859000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3859000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3859000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162058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162058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70851631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70851631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11158567</v>
      </c>
      <c r="E104" s="186">
        <f>SUMIFS('Plan prihoda za unos u SAP'!$I$3:$I$501,'Plan prihoda za unos u SAP'!$C$3:$C$501,"=11",'Plan prihoda za unos u SAP'!$K$3:$K$501,"=671")</f>
        <v>11158567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209225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209225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86240481</v>
      </c>
      <c r="E107" s="4">
        <f>SUM(E91:E106)</f>
        <v>11158567</v>
      </c>
      <c r="F107" s="4">
        <f t="shared" ref="F107:W107" si="27">SUM(F91:F106)</f>
        <v>0</v>
      </c>
      <c r="G107" s="4">
        <f t="shared" si="27"/>
        <v>71060856</v>
      </c>
      <c r="H107" s="4">
        <f t="shared" si="27"/>
        <v>0</v>
      </c>
      <c r="I107" s="4">
        <f t="shared" si="27"/>
        <v>162058</v>
      </c>
      <c r="J107" s="4">
        <f t="shared" si="27"/>
        <v>0</v>
      </c>
      <c r="K107" s="4">
        <f t="shared" si="27"/>
        <v>3859000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86240481</v>
      </c>
      <c r="E121" s="71">
        <f>+E120+E114+E107</f>
        <v>11158567</v>
      </c>
      <c r="F121" s="71">
        <f>+F120+F114+F107</f>
        <v>0</v>
      </c>
      <c r="G121" s="71">
        <f t="shared" ref="G121:W121" si="31">+G120+G114+G107</f>
        <v>71060856</v>
      </c>
      <c r="H121" s="71">
        <f t="shared" si="31"/>
        <v>0</v>
      </c>
      <c r="I121" s="71">
        <f t="shared" si="31"/>
        <v>162058</v>
      </c>
      <c r="J121" s="71">
        <f t="shared" si="31"/>
        <v>0</v>
      </c>
      <c r="K121" s="71">
        <f t="shared" si="31"/>
        <v>3859000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87682352</v>
      </c>
      <c r="E3" s="121">
        <f t="shared" ref="E3:W3" si="1">E4+E38+E58</f>
        <v>11079550</v>
      </c>
      <c r="F3" s="121">
        <f t="shared" si="1"/>
        <v>0</v>
      </c>
      <c r="G3" s="121">
        <f t="shared" si="1"/>
        <v>68545449</v>
      </c>
      <c r="H3" s="121">
        <f>H4+H38+H58</f>
        <v>0</v>
      </c>
      <c r="I3" s="121">
        <f t="shared" si="1"/>
        <v>162058</v>
      </c>
      <c r="J3" s="121">
        <f t="shared" si="1"/>
        <v>0</v>
      </c>
      <c r="K3" s="121">
        <f t="shared" si="1"/>
        <v>7273361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621934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85378405</v>
      </c>
      <c r="E4" s="125">
        <f>E5+E9+E15+E19+E23+E30+E33</f>
        <v>11057050</v>
      </c>
      <c r="F4" s="125">
        <f t="shared" ref="F4:W4" si="2">F5+F9+F15+F19+F23+F30+F33</f>
        <v>0</v>
      </c>
      <c r="G4" s="125">
        <f t="shared" si="2"/>
        <v>68545449</v>
      </c>
      <c r="H4" s="125">
        <f>H5+H9+H15+H19+H23+H30+H33</f>
        <v>0</v>
      </c>
      <c r="I4" s="125">
        <f t="shared" si="2"/>
        <v>162058</v>
      </c>
      <c r="J4" s="125">
        <f t="shared" si="2"/>
        <v>0</v>
      </c>
      <c r="K4" s="125">
        <f t="shared" si="2"/>
        <v>4991914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621934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30776003</v>
      </c>
      <c r="E5" s="12">
        <f>SUM(E6:E8)</f>
        <v>10220470</v>
      </c>
      <c r="F5" s="12">
        <f t="shared" ref="F5:W5" si="3">SUM(F6:F8)</f>
        <v>0</v>
      </c>
      <c r="G5" s="12">
        <f t="shared" si="3"/>
        <v>19922076</v>
      </c>
      <c r="H5" s="12">
        <f>SUM(H6:H8)</f>
        <v>0</v>
      </c>
      <c r="I5" s="12">
        <f t="shared" si="3"/>
        <v>137144</v>
      </c>
      <c r="J5" s="12">
        <f t="shared" si="3"/>
        <v>0</v>
      </c>
      <c r="K5" s="12">
        <f t="shared" si="3"/>
        <v>346313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150000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25184994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8641338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15998883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117944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297829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129000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1505847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172402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1333445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4085162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1406730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2589748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19200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48484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21000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54259498</v>
      </c>
      <c r="E9" s="78">
        <f t="shared" ref="E9:W9" si="4">SUM(E10:E14)</f>
        <v>836580</v>
      </c>
      <c r="F9" s="78">
        <f t="shared" si="4"/>
        <v>0</v>
      </c>
      <c r="G9" s="78">
        <f>SUM(G10:G14)</f>
        <v>48280469</v>
      </c>
      <c r="H9" s="78">
        <f>SUM(H10:H14)</f>
        <v>0</v>
      </c>
      <c r="I9" s="78">
        <f t="shared" si="4"/>
        <v>24914</v>
      </c>
      <c r="J9" s="78">
        <f t="shared" si="4"/>
        <v>0</v>
      </c>
      <c r="K9" s="78">
        <f t="shared" si="4"/>
        <v>4645601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471934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1080212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281725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708657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24914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54706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10210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38841595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227749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35677910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2818047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117889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9133673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271423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6849214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1669201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343835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5204018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55683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5044688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103647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319810</v>
      </c>
      <c r="E15" s="4">
        <f t="shared" ref="E15:W15" si="5">SUM(E16:E18)</f>
        <v>0</v>
      </c>
      <c r="F15" s="4">
        <f t="shared" si="5"/>
        <v>0</v>
      </c>
      <c r="G15" s="4">
        <f t="shared" si="5"/>
        <v>319810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319810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319810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23094</v>
      </c>
      <c r="E33" s="4">
        <f t="shared" ref="E33:W33" si="9">SUM(E34:E37)</f>
        <v>0</v>
      </c>
      <c r="F33" s="4">
        <f t="shared" si="9"/>
        <v>0</v>
      </c>
      <c r="G33" s="4">
        <f t="shared" si="9"/>
        <v>23094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17000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17000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6094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6094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2303947</v>
      </c>
      <c r="E38" s="126">
        <f>E42+E49+E51+E53+E39</f>
        <v>22500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2281447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2303947</v>
      </c>
      <c r="E42" s="4">
        <f t="shared" ref="E42:W42" si="13">SUM(E43:E48)</f>
        <v>22500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2281447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2303947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22500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2281447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 ht="409.6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85063800</v>
      </c>
      <c r="E71" s="121">
        <f t="shared" ref="E71:W71" si="23">+E72+E80+E86</f>
        <v>11110684</v>
      </c>
      <c r="F71" s="121">
        <f t="shared" si="23"/>
        <v>0</v>
      </c>
      <c r="G71" s="121">
        <f t="shared" si="23"/>
        <v>71030526</v>
      </c>
      <c r="H71" s="121">
        <f>+H72+H80+H86</f>
        <v>0</v>
      </c>
      <c r="I71" s="121">
        <f t="shared" si="23"/>
        <v>162058</v>
      </c>
      <c r="J71" s="121">
        <f t="shared" si="23"/>
        <v>0</v>
      </c>
      <c r="K71" s="121">
        <f t="shared" si="23"/>
        <v>2760532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84996300</v>
      </c>
      <c r="E72" s="130">
        <f t="shared" ref="E72:W72" si="24">SUM(E73:E79)</f>
        <v>11088184</v>
      </c>
      <c r="F72" s="130">
        <f t="shared" si="24"/>
        <v>0</v>
      </c>
      <c r="G72" s="130">
        <f t="shared" si="24"/>
        <v>71030526</v>
      </c>
      <c r="H72" s="130">
        <f>SUM(H73:H79)</f>
        <v>0</v>
      </c>
      <c r="I72" s="130">
        <f t="shared" si="24"/>
        <v>162058</v>
      </c>
      <c r="J72" s="130">
        <f t="shared" si="24"/>
        <v>0</v>
      </c>
      <c r="K72" s="130">
        <f t="shared" si="24"/>
        <v>2715532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30776003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10251611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20285248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137144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102000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53877393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836573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50402374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24914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2613532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319810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319810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23094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23094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67500</v>
      </c>
      <c r="E80" s="131">
        <f t="shared" ref="E80:W80" si="25">SUM(E81:E85)</f>
        <v>22500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45000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67500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22500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45000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 ht="409.6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85884080</v>
      </c>
      <c r="E91" s="121">
        <f t="shared" ref="E91:W91" si="28">E92+E100+E106</f>
        <v>11158567</v>
      </c>
      <c r="F91" s="121">
        <f t="shared" si="28"/>
        <v>0</v>
      </c>
      <c r="G91" s="121">
        <f t="shared" si="28"/>
        <v>70704455</v>
      </c>
      <c r="H91" s="121">
        <f>H92+H100+H106</f>
        <v>0</v>
      </c>
      <c r="I91" s="121">
        <f t="shared" si="28"/>
        <v>162058</v>
      </c>
      <c r="J91" s="121">
        <f t="shared" si="28"/>
        <v>0</v>
      </c>
      <c r="K91" s="121">
        <f t="shared" si="28"/>
        <v>3859000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84152580</v>
      </c>
      <c r="E92" s="130">
        <f t="shared" ref="E92:G92" si="29">SUM(E93:E99)</f>
        <v>11136067</v>
      </c>
      <c r="F92" s="130">
        <f t="shared" si="29"/>
        <v>0</v>
      </c>
      <c r="G92" s="130">
        <f t="shared" si="29"/>
        <v>69854455</v>
      </c>
      <c r="H92" s="130">
        <f>SUM(H93:H99)</f>
        <v>0</v>
      </c>
      <c r="I92" s="130">
        <f t="shared" ref="I92:K92" si="30">SUM(I93:I99)</f>
        <v>162058</v>
      </c>
      <c r="J92" s="130">
        <f t="shared" si="30"/>
        <v>0</v>
      </c>
      <c r="K92" s="130">
        <f t="shared" si="30"/>
        <v>3000000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30776003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10299494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20237365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137144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102000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53033673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836573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49274186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24914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2898000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319810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319810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23094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23094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1731500</v>
      </c>
      <c r="E100" s="131">
        <f t="shared" ref="E100:G100" si="33">SUM(E101:E105)</f>
        <v>22500</v>
      </c>
      <c r="F100" s="131">
        <f t="shared" si="33"/>
        <v>0</v>
      </c>
      <c r="G100" s="131">
        <f t="shared" si="33"/>
        <v>850000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859000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1731500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22500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850000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859000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 ht="409.6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 ht="409.6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 ht="409.6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 ht="409.6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 ht="409.6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 ht="409.6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 ht="409.6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 ht="409.6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 ht="409.6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 ht="409.6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 ht="409.6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 ht="409.6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 ht="409.6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 ht="409.6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 ht="409.6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 ht="409.6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 ht="409.6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 ht="409.6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 ht="409.6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 ht="409.6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 ht="409.6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 ht="409.6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 ht="409.6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 ht="409.6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 ht="409.6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 ht="409.6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 ht="409.6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 ht="409.6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 ht="409.6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 ht="409.6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 ht="409.6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 ht="409.6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 ht="409.6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 ht="409.6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 ht="409.6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 ht="409.6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 ht="409.6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 ht="409.6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 ht="409.6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 ht="409.6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 ht="409.6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 ht="409.6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 ht="409.6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 ht="409.6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 ht="409.6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 ht="409.6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 ht="409.6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 ht="409.6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 ht="409.6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 ht="409.6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 ht="409.6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 ht="409.6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 ht="409.6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 ht="409.6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 ht="409.6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 ht="409.6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 ht="409.6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 ht="409.6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 ht="409.6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 ht="409.6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 ht="409.6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 ht="409.6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 ht="409.6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 ht="409.6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 ht="409.6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 ht="409.6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 ht="409.6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 ht="409.6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 ht="409.6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 ht="409.6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 ht="409.6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 ht="409.6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 ht="409.6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 ht="409.6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 ht="409.6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 ht="409.6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 ht="409.6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 ht="409.6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 ht="409.6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 ht="409.6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 ht="409.6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 ht="409.6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 ht="409.6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 ht="409.6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 ht="409.6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 ht="409.6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 ht="409.6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 ht="409.6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 ht="409.6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 ht="409.6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 ht="409.6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 ht="409.6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 ht="409.6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 ht="409.6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 ht="409.6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 ht="409.6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 ht="409.6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 ht="409.6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 ht="409.6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 ht="409.6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 ht="409.6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 ht="409.6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 ht="409.6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 ht="409.6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 ht="409.6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 ht="409.6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 ht="409.6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 ht="409.6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 ht="409.6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 ht="409.6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 ht="409.6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 ht="409.6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 ht="409.6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 ht="409.6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 ht="409.6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 ht="409.6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 ht="409.6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 ht="409.6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 ht="409.6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 ht="409.6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 ht="409.6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 ht="409.6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 ht="409.6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 ht="409.6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 ht="409.6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 ht="409.6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 ht="409.6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 ht="409.6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 ht="409.6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 ht="409.6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 ht="409.6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 ht="409.6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 ht="409.6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 ht="409.6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 ht="409.6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 ht="409.6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 ht="409.6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 ht="409.6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 ht="409.6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 ht="409.6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 ht="409.6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 ht="409.6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 ht="409.6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 ht="409.6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 ht="409.6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 ht="409.6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 ht="409.6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 ht="409.6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 ht="409.6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 ht="409.6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 ht="409.6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 ht="409.6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 ht="409.6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 ht="409.6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 ht="409.6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 ht="409.6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 ht="409.6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 ht="409.6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 ht="409.6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 ht="409.6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 ht="409.6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 ht="409.6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 ht="409.6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 ht="409.6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 ht="409.6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 ht="409.6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 ht="409.6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 ht="409.6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 ht="409.6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 ht="409.6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 ht="409.6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 ht="409.6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 ht="409.6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 ht="409.6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 ht="409.6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 ht="409.6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 ht="409.6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 ht="409.6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 ht="409.6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 ht="409.6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 ht="409.6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 ht="409.6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 ht="409.6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 ht="409.6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 ht="409.6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 ht="409.6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 ht="409.6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 ht="409.6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 ht="409.6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 ht="409.6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 ht="409.6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 ht="409.6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 ht="409.6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 ht="409.6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 ht="409.6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 ht="409.6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 ht="409.6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 ht="409.6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 ht="409.6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 ht="409.6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 ht="409.6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 ht="409.6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 ht="409.6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 ht="409.6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 ht="409.6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 ht="409.6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 ht="409.6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 ht="409.6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 ht="409.6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 ht="409.6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 ht="409.6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 ht="409.6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 ht="409.6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 ht="409.6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 ht="409.6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 ht="409.6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 ht="409.6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 ht="409.6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 ht="409.6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 ht="409.6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 ht="409.6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 ht="409.6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 ht="409.6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 ht="409.6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 ht="409.6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 ht="409.6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 ht="409.6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 ht="409.6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 ht="409.6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 ht="409.6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 ht="409.6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 ht="409.6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 ht="409.6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 ht="409.6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 ht="409.6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 ht="409.6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 ht="409.6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 ht="409.6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 ht="409.6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 ht="409.6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 ht="409.6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 ht="409.6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 ht="409.6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 ht="409.6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 ht="409.6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 ht="409.6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 ht="409.6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 ht="409.6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 ht="409.6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 ht="409.6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 ht="409.6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 ht="409.6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 ht="409.6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 ht="409.6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 ht="409.6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 ht="409.6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 ht="409.6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 ht="409.6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 ht="409.6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 ht="409.6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 ht="409.6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 ht="409.6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 ht="409.6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 ht="409.6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 ht="409.6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 ht="409.6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 ht="409.6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 ht="409.6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 ht="409.6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 ht="409.6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 ht="409.6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 ht="409.6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 ht="409.6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 ht="409.6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 ht="409.6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 ht="409.6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 ht="409.6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 ht="409.6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 ht="409.6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 ht="409.6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 ht="409.6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 ht="409.6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 ht="409.6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 ht="409.6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 ht="409.6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 ht="409.6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 ht="409.6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 ht="409.6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 ht="409.6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 ht="409.6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 ht="409.6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 ht="409.6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 ht="409.6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 ht="409.6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 ht="409.6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 ht="409.6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 ht="409.6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 ht="409.6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 ht="409.6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 ht="409.6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 ht="409.6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 ht="409.6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 ht="409.6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 ht="409.6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 ht="409.6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 ht="409.6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 ht="409.6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 ht="409.6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 ht="409.6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 ht="409.6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 ht="409.6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 ht="409.6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 ht="409.6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 ht="409.6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 ht="409.6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 ht="409.6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 ht="409.6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 ht="409.6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 ht="409.6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 ht="409.6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 ht="409.6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 ht="409.6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 ht="409.6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 ht="409.6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 ht="409.6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 ht="409.6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 ht="409.6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 ht="409.6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 ht="409.6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 ht="409.6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 ht="409.6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 ht="409.6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 ht="409.6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 ht="409.6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 ht="409.6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 ht="409.6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 ht="409.6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 ht="409.6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 ht="409.6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 ht="409.6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 ht="409.6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 ht="409.6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 ht="409.6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 ht="409.6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 ht="409.6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 ht="409.6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 ht="409.6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 ht="409.6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 ht="409.6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 ht="409.6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 ht="409.6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 ht="409.6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 ht="409.6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 ht="409.6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 ht="409.6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 ht="409.6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 ht="409.6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 ht="409.6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 ht="409.6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 ht="409.6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 ht="409.6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 ht="409.6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 ht="409.6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 ht="409.6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 ht="409.6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 ht="409.6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 ht="409.6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 ht="409.6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 ht="409.6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 ht="409.6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 ht="409.6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 ht="409.6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 ht="409.6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 ht="409.6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 ht="409.6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 ht="409.6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 ht="409.6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 ht="409.6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 ht="409.6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 ht="409.6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 ht="409.6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 ht="409.6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 ht="409.6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 ht="409.6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 ht="409.6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 ht="409.6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 ht="409.6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 ht="409.6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 ht="409.6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 ht="409.6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 ht="409.6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 ht="409.6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 ht="409.6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 ht="409.6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 ht="409.6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 ht="409.6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 ht="409.6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 ht="409.6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 ht="409.6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 ht="409.6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 ht="409.6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 ht="409.6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 ht="409.6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 ht="409.6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 ht="409.6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 ht="409.6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 ht="409.6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 ht="409.6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 ht="409.6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 ht="409.6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 ht="409.6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 ht="409.6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 ht="409.6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 ht="409.6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 ht="409.6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 ht="409.6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 ht="409.6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 ht="409.6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 ht="409.6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 ht="409.6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 ht="409.6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 ht="409.6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 ht="409.6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 ht="409.6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 ht="409.6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 ht="409.6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 ht="409.6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 ht="409.6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 ht="409.6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 ht="409.6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 ht="409.6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 ht="409.6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 ht="409.6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 ht="409.6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 ht="409.6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 ht="409.6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 ht="409.6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 ht="409.6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 ht="409.6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 ht="409.6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 ht="409.6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 ht="409.6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 ht="409.6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 ht="409.6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 ht="409.6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 ht="409.6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 ht="409.6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 ht="409.6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 ht="409.6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 ht="409.6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 ht="409.6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 ht="409.6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 ht="409.6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 ht="409.6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 ht="409.6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 ht="409.6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 ht="409.6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 ht="409.6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 ht="409.6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 ht="409.6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 ht="409.6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 ht="409.6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 ht="409.6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 ht="409.6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 ht="409.6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 ht="409.6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 ht="409.6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 ht="409.6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 ht="409.6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 ht="409.6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 ht="409.6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 ht="409.6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 ht="409.6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 ht="409.6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 ht="409.6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 ht="409.6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 ht="409.6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 ht="409.6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 ht="409.6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 ht="409.6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 ht="409.6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 ht="409.6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 ht="409.6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 ht="409.6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 ht="409.6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 ht="409.6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 ht="409.6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 ht="409.6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 ht="409.6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 ht="409.6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 ht="409.6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 ht="409.6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 ht="409.6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 ht="409.6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 ht="409.6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 ht="409.6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 ht="409.6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 ht="409.6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 ht="409.6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 ht="409.6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 ht="409.6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 ht="409.6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 ht="409.6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 ht="409.6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 ht="409.6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 ht="409.6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 ht="409.6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 ht="409.6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 ht="409.6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 ht="409.6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 ht="409.6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 ht="409.6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 ht="409.6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 ht="409.6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 ht="409.6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 ht="409.6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 ht="409.6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 ht="409.6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 ht="409.6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 ht="409.6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 ht="409.6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 ht="409.6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 ht="409.6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 ht="409.6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 ht="409.6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 ht="409.6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 ht="409.6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 ht="409.6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 ht="409.6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 ht="409.6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 ht="409.6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 ht="409.6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 ht="409.6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 ht="409.6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 ht="409.6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 ht="409.6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 ht="409.6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 ht="409.6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 ht="409.6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 ht="409.6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 ht="409.6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 ht="409.6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 ht="409.6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 ht="409.6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 ht="409.6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 ht="409.6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 ht="409.6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 ht="409.6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 ht="409.6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 ht="409.6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 ht="409.6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 ht="409.6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 ht="409.6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 ht="409.6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 ht="409.6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 ht="409.6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 ht="409.6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 ht="409.6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 ht="409.6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 ht="409.6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 ht="409.6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 ht="409.6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 ht="409.6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 ht="409.6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 ht="409.6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 ht="409.6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 ht="409.6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 ht="409.6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 ht="409.6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 ht="409.6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 ht="409.6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 ht="409.6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 ht="409.6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 ht="409.6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 ht="409.6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 ht="409.6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 ht="409.6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 ht="409.6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 ht="409.6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 ht="409.6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 ht="409.6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 ht="409.6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 ht="409.6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 ht="409.6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 ht="409.6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 ht="409.6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 ht="409.6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 ht="409.6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 ht="409.6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 ht="409.6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 ht="409.6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 ht="409.6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 ht="409.6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 ht="409.6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 ht="409.6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 ht="409.6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 ht="409.6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 ht="409.6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 ht="409.6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 ht="409.6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 ht="409.6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 ht="409.6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 ht="409.6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 ht="409.6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 ht="409.6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 ht="409.6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 ht="409.6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 ht="409.6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 ht="409.6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 ht="409.6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 ht="409.6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 ht="409.6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 ht="409.6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 ht="409.6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 ht="409.6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 ht="409.6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 ht="409.6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 ht="409.6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 ht="409.6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 ht="409.6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 ht="409.6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 ht="409.6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 ht="409.6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 ht="409.6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 ht="409.6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 ht="409.6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 ht="409.6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 ht="409.6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 ht="409.6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 ht="409.6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 ht="409.6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 ht="409.6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 ht="409.6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 ht="409.6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 ht="409.6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 ht="409.6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 ht="409.6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 ht="409.6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 ht="409.6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 ht="409.6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 ht="409.6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 ht="409.6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 ht="409.6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 ht="409.6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 ht="409.6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 ht="409.6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 ht="409.6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 ht="409.6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 ht="409.6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 ht="409.6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 ht="409.6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 ht="409.6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 ht="409.6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 ht="409.6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 ht="409.6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 ht="409.6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 ht="409.6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 ht="409.6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 ht="409.6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 ht="409.6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 ht="409.6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 ht="409.6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 ht="409.6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 ht="409.6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 ht="409.6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 ht="409.6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 ht="409.6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 ht="409.6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 ht="409.6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 ht="409.6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 ht="409.6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 ht="409.6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 ht="409.6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 ht="409.6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 ht="409.6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 ht="409.6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 ht="409.6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 ht="409.6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 ht="409.6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 ht="409.6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 ht="409.6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 ht="409.6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 ht="409.6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 ht="409.6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 ht="409.6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 ht="409.6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 ht="409.6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 ht="409.6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 ht="409.6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 ht="409.6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 ht="409.6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 ht="409.6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 ht="409.6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 ht="409.6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 ht="409.6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 ht="409.6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 ht="409.6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 ht="409.6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 ht="409.6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 ht="409.6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 ht="409.6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 ht="409.6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 ht="409.6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 ht="409.6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 ht="409.6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 ht="409.6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 ht="409.6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 ht="409.6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 ht="409.6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 ht="409.6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 ht="409.6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 ht="409.6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 ht="409.6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 ht="409.6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 ht="409.6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 ht="409.6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 ht="409.6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 ht="409.6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 ht="409.6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 ht="409.6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 ht="409.6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 ht="409.6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 ht="409.6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 ht="409.6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 ht="409.6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 ht="409.6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 ht="409.6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 ht="409.6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 ht="409.6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 ht="409.6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 ht="409.6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 ht="409.6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 ht="409.6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 ht="409.6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 ht="409.6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 ht="409.6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 ht="409.6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 ht="409.6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 ht="409.6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 ht="409.6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 ht="409.6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 ht="409.6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 ht="409.6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 ht="409.6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 ht="409.6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 ht="409.6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 ht="409.6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 ht="409.6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 ht="409.6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 ht="409.6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 ht="409.6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 ht="409.6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 ht="409.6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 ht="409.6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 ht="409.6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 ht="409.6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 ht="409.6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 ht="409.6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 ht="409.6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 ht="409.6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 ht="409.6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 ht="409.6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 ht="409.6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 ht="409.6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 ht="409.6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 ht="409.6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 ht="409.6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 ht="409.6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 ht="409.6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 ht="409.6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 ht="409.6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 ht="409.6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 ht="409.6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 ht="409.6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 ht="409.6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 ht="409.6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 ht="409.6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 ht="409.6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 ht="409.6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 ht="409.6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 ht="409.6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 ht="409.6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 ht="409.6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 ht="409.6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 ht="409.6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 ht="409.6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 ht="409.6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 ht="409.6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 ht="409.6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 ht="409.6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 ht="409.6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 ht="409.6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 ht="409.6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 ht="409.6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 ht="409.6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 ht="409.6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 ht="409.6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 ht="409.6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 ht="409.6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 ht="409.6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 ht="409.6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 ht="409.6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 ht="409.6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 ht="409.6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 ht="409.6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 ht="409.6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 ht="409.6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 ht="409.6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 ht="409.6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 ht="409.6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 ht="409.6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 ht="409.6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 ht="409.6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 ht="409.6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 ht="409.6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 ht="409.6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 ht="409.6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 ht="409.6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 ht="409.6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 ht="409.6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 ht="409.6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 ht="409.6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 ht="409.6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 ht="409.6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 ht="409.6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 ht="409.6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 ht="409.6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 ht="409.6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 ht="409.6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 ht="409.6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 ht="409.6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 ht="409.6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 ht="409.6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 ht="409.6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 ht="409.6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 ht="409.6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 ht="409.6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 ht="409.6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 ht="409.6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 ht="409.6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 ht="409.6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 ht="409.6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 ht="409.6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 ht="409.6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 ht="409.6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 ht="409.6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 ht="409.6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 ht="409.6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 ht="409.6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 ht="409.6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 ht="409.6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 ht="409.6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 ht="409.6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 ht="409.6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 ht="409.6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 ht="409.6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 ht="409.6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 ht="409.6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 ht="409.6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 ht="409.6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 ht="409.6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 ht="409.6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 ht="409.6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 ht="409.6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 ht="409.6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 ht="409.6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 ht="409.6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 ht="409.6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 ht="409.6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 ht="409.6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 ht="409.6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 ht="409.6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 ht="409.6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 ht="409.6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 ht="409.6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 ht="409.6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 ht="409.6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 ht="409.6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 ht="409.6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 ht="409.6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 ht="409.6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 ht="409.6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 ht="409.6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 ht="409.6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 ht="409.6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 ht="409.6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 ht="409.6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 ht="409.6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 ht="409.6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 ht="409.6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 ht="409.6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 ht="409.6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 ht="409.6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 ht="409.6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 ht="409.6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 ht="409.6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 ht="409.6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 ht="409.6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 ht="409.6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 ht="409.6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 ht="409.6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 ht="409.6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 ht="409.6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 ht="409.6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 ht="409.6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 ht="409.6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 ht="409.6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 ht="409.6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 ht="409.6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 ht="409.6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 ht="409.6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 ht="409.6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 ht="409.6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 ht="409.6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 ht="409.6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 ht="409.6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 ht="409.6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 ht="409.6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 ht="409.6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 ht="409.6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 ht="409.6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 ht="409.6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 ht="409.6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 ht="409.6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 ht="409.6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 ht="409.6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 ht="409.6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 ht="409.6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 ht="409.6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 ht="409.6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 ht="409.6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 ht="409.6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 ht="409.6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 ht="409.6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 ht="409.6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 ht="409.6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 ht="409.6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 ht="409.6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 ht="409.6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 ht="409.6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 ht="409.6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 ht="409.6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 ht="409.6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 ht="409.6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 ht="409.6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 ht="409.6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 ht="409.6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 ht="409.6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 ht="409.6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 ht="409.6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 ht="409.6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 ht="409.6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 ht="409.6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 ht="409.6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 ht="409.6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 ht="409.6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 ht="409.6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 ht="409.6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 ht="409.6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 ht="409.6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 ht="409.6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 ht="409.6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 ht="409.6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 ht="409.6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 ht="409.6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 ht="409.6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 ht="409.6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 ht="409.6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 ht="409.6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 ht="409.6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 ht="409.6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 ht="409.6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 ht="409.6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 ht="409.6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 ht="409.6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 ht="409.6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 ht="409.6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 ht="409.6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 ht="409.6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 ht="409.6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 ht="409.6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 ht="409.6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 ht="409.6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 ht="409.6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 ht="409.6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 ht="409.6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 ht="409.6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 ht="409.6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 ht="409.6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 ht="409.6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 ht="409.6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 ht="409.6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 ht="409.6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 ht="409.6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 ht="409.6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 ht="409.6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 ht="409.6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 ht="409.6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 ht="409.6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 ht="409.6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 ht="409.6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 ht="409.6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 ht="409.6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 ht="409.6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 ht="409.6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 ht="409.6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 ht="409.6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 ht="409.6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 ht="409.6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 ht="409.6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 ht="409.6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 ht="409.6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 ht="409.6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 ht="409.6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 ht="409.6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 ht="409.6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 ht="409.6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 ht="409.6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 ht="409.6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 ht="409.6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 ht="409.6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 ht="409.6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 ht="409.6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 ht="409.6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 ht="409.6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 ht="409.6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 ht="409.6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 ht="409.6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 ht="409.6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 ht="409.6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 ht="409.6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 ht="409.6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 ht="409.6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 ht="409.6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 ht="409.6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 ht="409.6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 ht="409.6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 ht="409.6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 ht="409.6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 ht="409.6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 ht="409.6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 ht="409.6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 ht="409.6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 ht="409.6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 ht="409.6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 ht="409.6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 ht="409.6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 ht="409.6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 ht="409.6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 ht="409.6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 ht="409.6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 ht="409.6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 ht="409.6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 ht="409.6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 ht="409.6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 ht="409.6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 ht="409.6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 ht="409.6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 ht="409.6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 ht="409.6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 ht="409.6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 ht="409.6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 ht="409.6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 ht="409.6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 ht="409.6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 ht="409.6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 ht="409.6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 ht="409.6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 ht="409.6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 ht="409.6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 ht="409.6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 ht="409.6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 ht="409.6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 ht="409.6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 ht="409.6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 ht="409.6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 ht="409.6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 ht="409.6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 ht="409.6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 ht="409.6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 ht="409.6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 ht="409.6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 ht="409.6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 ht="409.6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 ht="409.6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 ht="409.6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 ht="409.6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 ht="409.6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 ht="409.6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 ht="409.6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 ht="409.6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 ht="409.6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 ht="409.6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 ht="409.6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 ht="409.6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 ht="409.6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 ht="409.6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 ht="409.6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 ht="409.6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 ht="409.6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 ht="409.6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 ht="409.6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 ht="409.6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 ht="409.6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 ht="409.6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 ht="409.6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 ht="409.6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 ht="409.6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 ht="409.6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 ht="409.6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 ht="409.6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 ht="409.6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 ht="409.6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 ht="409.6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 ht="409.6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 ht="409.6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 ht="409.6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 ht="409.6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 ht="409.6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 ht="409.6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 ht="409.6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 ht="409.6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 ht="409.6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 ht="409.6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 ht="409.6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 ht="409.6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 ht="409.6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 ht="409.6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 ht="409.6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 ht="409.6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 ht="409.6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 ht="409.6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 ht="409.6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 ht="409.6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 ht="409.6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 ht="409.6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 ht="409.6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 ht="409.6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 ht="409.6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 ht="409.6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 ht="409.6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 ht="409.6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 ht="409.6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 ht="409.6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 ht="409.6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 ht="409.6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 ht="409.6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 ht="409.6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 ht="409.6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 ht="409.6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 ht="409.6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 ht="409.6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 ht="409.6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 ht="409.6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 ht="409.6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 ht="409.6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 ht="409.6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 ht="409.6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 ht="409.6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 ht="409.6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 ht="409.6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 ht="409.6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 ht="409.6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 ht="409.6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 ht="409.6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 ht="409.6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 ht="409.6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 ht="409.6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 ht="409.6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 ht="409.6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 ht="409.6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 ht="409.6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 ht="409.6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 ht="409.6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 ht="409.6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 ht="409.6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 ht="409.6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 ht="409.6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 ht="409.6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 ht="409.6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 ht="409.6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 ht="409.6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 ht="409.6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 ht="409.6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 ht="409.6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 ht="409.6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 ht="409.6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 ht="409.6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 ht="409.6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 ht="409.6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 ht="409.6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 ht="409.6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 ht="409.6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 ht="409.6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 ht="409.6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 ht="409.6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 ht="409.6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 ht="409.6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 ht="409.6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 ht="409.6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 ht="409.6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 ht="409.6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 ht="409.6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 ht="409.6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 ht="409.6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 ht="409.6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 ht="409.6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 ht="409.6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 ht="409.6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 ht="409.6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 ht="409.6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 ht="409.6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 ht="409.6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 ht="409.6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 ht="409.6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 ht="409.6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 ht="409.6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 ht="409.6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 ht="409.6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 ht="409.6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 ht="409.6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 ht="409.6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 ht="409.6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 ht="409.6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 ht="409.6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 ht="409.6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 ht="409.6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 ht="409.6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 ht="409.6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 ht="409.6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 ht="409.6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 ht="409.6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 ht="409.6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 ht="409.6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 ht="409.6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 ht="409.6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 ht="409.6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 ht="409.6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 ht="409.6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 ht="409.6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 ht="409.6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 ht="409.6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 ht="409.6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 ht="409.6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 ht="409.6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 ht="409.6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 ht="409.6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 ht="409.6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 ht="409.6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 ht="409.6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 ht="409.6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 ht="409.6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 ht="409.6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 ht="409.6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 ht="409.6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 ht="409.6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 ht="409.6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 ht="409.6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 ht="409.6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 ht="409.6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 ht="409.6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 ht="409.6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 ht="409.6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 ht="409.6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 ht="409.6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 ht="409.6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 ht="409.6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 ht="409.6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 ht="409.6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 ht="409.6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 ht="409.6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 ht="409.6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 ht="409.6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 ht="409.6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 ht="409.6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 ht="409.6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 ht="409.6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 ht="409.6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 ht="409.6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 ht="409.6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 ht="409.6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 ht="409.6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 ht="409.6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 ht="409.6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 ht="409.6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 ht="409.6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 ht="409.6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 ht="409.6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 ht="409.6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 ht="409.6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 ht="409.6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 ht="409.6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 ht="409.6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 ht="409.6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 ht="409.6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 ht="409.6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 ht="409.6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 ht="409.6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 ht="409.6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 ht="409.6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 ht="409.6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 ht="409.6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 ht="409.6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 ht="409.6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 ht="409.6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 ht="409.6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 ht="409.6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 ht="409.6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 ht="409.6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 ht="409.6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 ht="409.6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 ht="409.6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 ht="409.6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 ht="409.6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 ht="409.6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 ht="409.6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 ht="409.6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 ht="409.6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 ht="409.6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 ht="409.6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 ht="409.6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 ht="409.6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 ht="409.6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 ht="409.6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 ht="409.6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 ht="409.6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 ht="409.6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 ht="409.6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 ht="409.6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 ht="409.6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 ht="409.6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 ht="409.6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 ht="409.6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 ht="409.6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 ht="409.6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 ht="409.6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 ht="409.6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 ht="409.6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 ht="409.6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 ht="409.6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 ht="409.6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 ht="409.6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 ht="409.6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 ht="409.6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 ht="409.6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 ht="409.6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 ht="409.6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 ht="409.6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 ht="409.6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 ht="409.6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 ht="409.6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 ht="409.6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 ht="409.6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 ht="409.6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 ht="409.6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 ht="409.6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 ht="409.6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 ht="409.6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 ht="409.6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 ht="409.6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 ht="409.6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 ht="409.6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 ht="409.6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 ht="409.6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 ht="409.6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 ht="409.6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 ht="409.6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 ht="409.6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 ht="409.6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 ht="409.6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 ht="409.6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 ht="409.6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 ht="409.6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 ht="409.6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 ht="409.6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 ht="409.6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 ht="409.6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 ht="409.6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 ht="409.6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 ht="409.6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 ht="409.6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 ht="409.6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 ht="409.6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 ht="409.6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 ht="409.6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 ht="409.6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 ht="409.6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 ht="409.6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 ht="409.6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 ht="409.6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 ht="409.6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 ht="409.6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 ht="409.6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 ht="409.6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 ht="409.6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 ht="409.6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 ht="409.6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 ht="409.6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 ht="409.6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 ht="409.6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 ht="409.6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 ht="409.6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 ht="409.6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 ht="409.6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 ht="409.6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 ht="409.6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 ht="409.6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 ht="409.6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 ht="409.6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 ht="409.6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 ht="409.6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 ht="409.6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 ht="409.6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 ht="409.6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 ht="409.6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 ht="409.6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 ht="409.6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 ht="409.6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 ht="409.6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 ht="409.6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 ht="409.6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 ht="409.6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 ht="409.6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 ht="409.6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 ht="409.6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 ht="409.6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 ht="409.6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 ht="409.6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 ht="409.6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 ht="409.6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 ht="409.6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 ht="409.6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 ht="409.6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 ht="409.6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 ht="409.6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 ht="409.6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 ht="409.6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 ht="409.6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 ht="409.6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 ht="409.6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 ht="409.6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 ht="409.6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 ht="409.6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 ht="409.6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 ht="409.6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 ht="409.6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 ht="409.6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 ht="409.6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 ht="409.6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 ht="409.6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 ht="409.6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 ht="409.6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 ht="409.6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 ht="409.6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 ht="409.6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 ht="409.6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 ht="409.6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 ht="409.6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 ht="409.6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 ht="409.6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 ht="409.6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 ht="409.6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 ht="409.6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 ht="409.6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 ht="409.6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 ht="409.6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 ht="409.6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 ht="409.6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 ht="409.6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 ht="409.6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 ht="409.6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 ht="409.6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 ht="409.6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 ht="409.6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 ht="409.6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 ht="409.6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 ht="409.6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 ht="409.6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 ht="409.6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 ht="409.6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 ht="409.6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 ht="409.6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 ht="409.6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 ht="409.6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 ht="409.6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 ht="409.6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 ht="409.6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 ht="409.6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 ht="409.6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 ht="409.6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 ht="409.6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 ht="409.6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 ht="409.6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 ht="409.6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 ht="409.6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 ht="409.6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 ht="409.6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 ht="409.6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 ht="409.6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 ht="409.6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 ht="409.6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 ht="409.6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 ht="409.6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 ht="409.6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 ht="409.6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 ht="409.6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 ht="409.6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 ht="409.6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 ht="409.6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 ht="409.6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 ht="409.6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 ht="409.6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 ht="409.6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 ht="409.6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 ht="409.6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 ht="409.6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 ht="409.6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 ht="409.6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 ht="409.6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 ht="409.6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 ht="409.6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 ht="409.6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 ht="409.6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 ht="409.6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 ht="409.6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 ht="409.6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 ht="409.6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 ht="409.6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 ht="409.6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 ht="409.6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 ht="409.6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 ht="409.6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 ht="409.6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 ht="409.6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 ht="409.6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 ht="409.6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 ht="409.6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 ht="409.6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 ht="409.6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 ht="409.6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 ht="409.6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 ht="409.6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 ht="409.6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 ht="409.6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 ht="409.6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 ht="409.6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 ht="409.6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 ht="409.6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 ht="409.6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 ht="409.6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 ht="409.6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 ht="409.6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 ht="409.6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 ht="409.6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 ht="409.6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 ht="409.6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 ht="409.6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 ht="409.6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 ht="409.6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 ht="409.6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 ht="409.6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 ht="409.6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 ht="409.6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 ht="409.6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 ht="409.6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 ht="409.6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 ht="409.6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 ht="409.6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 ht="409.6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 ht="409.6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 ht="409.6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 ht="409.6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 ht="409.6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 ht="409.6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 ht="409.6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 ht="409.6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 ht="409.6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 ht="409.6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 ht="409.6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 ht="409.6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 ht="409.6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 ht="409.6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 ht="409.6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 ht="409.6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 ht="409.6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 ht="409.6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 ht="409.6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 ht="409.6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 ht="409.6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 ht="409.6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 ht="409.6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 ht="409.6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 ht="409.6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 ht="409.6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 ht="409.6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 ht="409.6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 ht="409.6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 ht="409.6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 ht="409.6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 ht="409.6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 ht="409.6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 ht="409.6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 ht="409.6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 ht="409.6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 ht="409.6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 ht="409.6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 ht="409.6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 ht="409.6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 ht="409.6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 ht="409.6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 ht="409.6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 ht="409.6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 ht="409.6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 ht="409.6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 ht="409.6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 ht="409.6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 ht="409.6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 ht="409.6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 ht="409.6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 ht="409.6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 ht="409.6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 ht="409.6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 ht="409.6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 ht="409.6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 ht="409.6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 ht="409.6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 ht="409.6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 ht="409.6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 ht="409.6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 ht="409.6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 ht="409.6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 ht="409.6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 ht="409.6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 ht="409.6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 ht="409.6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 ht="409.6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 ht="409.6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 ht="409.6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 ht="409.6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 ht="409.6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 ht="409.6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 ht="409.6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 ht="409.6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 ht="409.6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 ht="409.6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 ht="409.6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 ht="409.6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 ht="409.6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 ht="409.6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 ht="409.6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 ht="409.6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 ht="409.6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 ht="409.6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 ht="409.6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 ht="409.6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 ht="409.6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 ht="409.6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 ht="409.6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 ht="409.6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 ht="409.6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 ht="409.6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 ht="409.6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 ht="409.6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 ht="409.6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 ht="409.6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 ht="409.6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 ht="409.6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 ht="409.6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 ht="409.6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 ht="409.6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 ht="409.6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 ht="409.6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 ht="409.6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 ht="409.6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 ht="409.6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 ht="409.6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 ht="409.6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 ht="409.6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 ht="409.6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 ht="409.6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 ht="409.6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 ht="409.6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 ht="409.6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 ht="409.6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 ht="409.6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 ht="409.6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 ht="409.6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 ht="409.6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 ht="409.6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 ht="409.6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 ht="409.6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 ht="409.6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 ht="409.6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 ht="409.6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 ht="409.6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 ht="409.6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 ht="409.6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 ht="409.6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 ht="409.6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 ht="409.6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 ht="409.6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 ht="409.6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 ht="409.6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 ht="409.6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 ht="409.6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 ht="409.6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 ht="409.6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 ht="409.6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 ht="409.6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 ht="409.6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 ht="409.6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 ht="409.6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 ht="409.6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 ht="409.6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 ht="409.6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 ht="409.6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 ht="409.6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 ht="409.6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 ht="409.6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 ht="409.6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 ht="409.6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 ht="409.6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 ht="409.6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 ht="409.6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 ht="409.6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 ht="409.6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 ht="409.6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 ht="409.6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 ht="409.6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 ht="409.6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 ht="409.6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 ht="409.6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 ht="409.6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 ht="409.6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 ht="409.6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 ht="409.6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 ht="409.6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 ht="409.6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 ht="409.6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 ht="409.6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 ht="409.6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 ht="409.6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 ht="409.6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 ht="409.6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 ht="409.6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 ht="409.6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 ht="409.6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 ht="409.6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 ht="409.6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 ht="409.6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 ht="409.6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 ht="409.6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 ht="409.6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 ht="409.6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 ht="409.6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 ht="409.6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 ht="409.6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 ht="409.6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 ht="409.6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 ht="409.6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 ht="409.6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 ht="409.6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 ht="409.6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 ht="409.6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 ht="409.6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 ht="409.6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 ht="409.6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 ht="409.6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 ht="409.6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 ht="409.6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 ht="409.6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 ht="409.6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 ht="409.6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 ht="409.6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 ht="409.6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 ht="409.6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 ht="409.6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 ht="409.6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 ht="409.6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 ht="409.6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 ht="409.6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 ht="409.6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 ht="409.6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 ht="409.6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 ht="409.6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 ht="409.6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 ht="409.6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 ht="409.6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 ht="409.6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 ht="409.6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 ht="409.6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 ht="409.6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 ht="409.6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 ht="409.6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 ht="409.6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 ht="409.6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 ht="409.6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 ht="409.6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 ht="409.6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 ht="409.6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 ht="409.6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 ht="409.6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 ht="409.6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 ht="409.6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 ht="409.6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 ht="409.6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 ht="409.6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 ht="409.6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 ht="409.6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 ht="409.6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 ht="409.6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 ht="409.6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 ht="409.6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 ht="409.6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 ht="409.6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 ht="409.6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 ht="409.6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 ht="409.6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 ht="409.6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 ht="409.6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 ht="409.6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 ht="409.6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 ht="409.6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 ht="409.6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 ht="409.6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 ht="409.6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 ht="409.6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 ht="409.6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 ht="409.6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 ht="409.6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 ht="409.6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 ht="409.6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 ht="409.6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 ht="409.6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 ht="409.6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 ht="409.6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 ht="409.6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 ht="409.6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 ht="409.6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 ht="409.6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 ht="409.6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 ht="409.6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 ht="409.6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 ht="409.6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 ht="409.6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 ht="409.6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 ht="409.6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 ht="409.6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 ht="409.6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 ht="409.6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 ht="409.6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 ht="409.6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 ht="409.6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 ht="409.6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 ht="409.6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 ht="409.6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 ht="409.6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 ht="409.6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 ht="409.6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 ht="409.6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 ht="409.6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 ht="409.6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 ht="409.6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 ht="409.6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 ht="409.6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 ht="409.6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 ht="409.6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 ht="409.6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 ht="409.6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 ht="409.6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 ht="409.6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 ht="409.6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 ht="409.6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 ht="409.6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 ht="409.6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 ht="409.6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 ht="409.6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 ht="409.6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 ht="409.6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 ht="409.6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 ht="409.6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 ht="409.6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 ht="409.6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 ht="409.6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 ht="409.6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 ht="409.6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 ht="409.6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 ht="409.6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 ht="409.6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 ht="409.6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 ht="409.6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 ht="409.6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 ht="409.6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 ht="409.6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 ht="409.6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 ht="409.6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 ht="409.6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 ht="409.6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 ht="409.6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 ht="409.6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 ht="409.6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 ht="409.6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 ht="409.6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 ht="409.6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 ht="409.6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 ht="409.6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 ht="409.6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 ht="409.6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 ht="409.6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 ht="409.6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 ht="409.6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 ht="409.6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 ht="409.6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 ht="409.6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 ht="409.6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 ht="409.6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 ht="409.6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 ht="409.6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 ht="409.6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 ht="409.6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 ht="409.6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 ht="409.6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 ht="409.6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 ht="409.6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 ht="409.6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 ht="409.6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 ht="409.6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 ht="409.6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 ht="409.6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 ht="409.6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 ht="409.6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 ht="409.6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 ht="409.6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 ht="409.6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 ht="409.6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 ht="409.6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 ht="409.6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 ht="409.6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 ht="409.6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 ht="409.6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 ht="409.6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 ht="409.6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 ht="409.6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 ht="409.6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 ht="409.6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 ht="409.6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 ht="409.6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 ht="409.6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 ht="409.6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 ht="409.6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 ht="409.6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 ht="409.6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 ht="409.6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 ht="409.6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 ht="409.6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 ht="409.6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 ht="409.6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 ht="409.6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 ht="409.6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 ht="409.6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 ht="409.6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 ht="409.6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 ht="409.6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 ht="409.6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 ht="409.6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 ht="409.6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 ht="409.6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 ht="409.6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 ht="409.6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 ht="409.6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 ht="409.6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 ht="409.6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 ht="409.6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 ht="409.6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 ht="409.6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 ht="409.6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 ht="409.6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 ht="409.6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 ht="409.6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 ht="409.6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 ht="409.6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 ht="409.6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 ht="409.6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 ht="409.6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 ht="409.6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 ht="409.6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 ht="409.6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 ht="409.6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 ht="409.6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 ht="409.6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 ht="409.6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 ht="409.6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 ht="409.6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 ht="409.6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 ht="409.6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 ht="409.6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 ht="409.6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 ht="409.6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 ht="409.6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 ht="409.6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 ht="409.6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 ht="409.6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 ht="409.6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 ht="409.6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 ht="409.6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 ht="409.6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 ht="409.6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 ht="409.6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 ht="409.6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 ht="409.6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 ht="409.6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 ht="409.6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 ht="409.6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 ht="409.6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 ht="409.6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 ht="409.6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 ht="409.6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 ht="409.6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 ht="409.6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 ht="409.6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 ht="409.6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 ht="409.6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 ht="409.6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 ht="409.6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 ht="409.6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 ht="409.6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 ht="409.6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 ht="409.6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 ht="409.6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 ht="409.6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 ht="409.6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 ht="409.6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 ht="409.6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 ht="409.6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 ht="409.6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 ht="409.6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 ht="409.6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 ht="409.6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 ht="409.6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 ht="409.6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 ht="409.6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 ht="409.6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 ht="409.6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 ht="409.6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 ht="409.6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 ht="409.6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 ht="409.6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 ht="409.6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 ht="409.6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 ht="409.6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 ht="409.6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 ht="409.6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 ht="409.6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 ht="409.6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 ht="409.6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 ht="409.6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 ht="409.6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 ht="409.6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 ht="409.6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 ht="409.6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 ht="409.6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 ht="409.6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 ht="409.6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 ht="409.6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 ht="409.6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 ht="409.6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 ht="409.6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 ht="409.6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 ht="409.6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 ht="409.6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 ht="409.6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 ht="409.6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 ht="409.6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 ht="409.6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 ht="409.6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 ht="409.6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 ht="409.6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 ht="409.6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 ht="409.6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 ht="409.6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 ht="409.6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 ht="409.6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 ht="409.6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 ht="409.6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 ht="409.6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 ht="409.6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 ht="409.6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 ht="409.6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 ht="409.6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 ht="409.6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 ht="409.6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 ht="409.6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 ht="409.6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 ht="409.6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 ht="409.6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 ht="409.6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 ht="409.6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 ht="409.6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 ht="409.6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 ht="409.6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 ht="409.6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 ht="409.6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 ht="409.6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 ht="409.6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 ht="409.6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 ht="409.6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 ht="409.6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 ht="409.6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 ht="409.6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 ht="409.6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 ht="409.6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 ht="409.6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 ht="409.6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 ht="409.6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 ht="409.6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 ht="409.6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 ht="409.6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 ht="409.6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 ht="409.6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 ht="409.6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 ht="409.6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 ht="409.6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 ht="409.6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 ht="409.6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 ht="409.6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 ht="409.6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 ht="409.6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 ht="409.6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 ht="409.6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 ht="409.6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 ht="409.6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 ht="409.6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 ht="409.6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 ht="409.6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 ht="409.6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 ht="409.6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 ht="409.6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 ht="409.6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 ht="409.6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 ht="409.6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 ht="409.6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 ht="409.6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 ht="409.6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 ht="409.6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 ht="409.6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 ht="409.6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 ht="409.6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 ht="409.6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 ht="409.6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 ht="409.6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 ht="409.6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 ht="409.6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 ht="409.6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 ht="409.6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 ht="409.6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 ht="409.6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 ht="409.6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 ht="409.6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 ht="409.6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 ht="409.6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 ht="409.6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 ht="409.6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 ht="409.6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 ht="409.6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 ht="409.6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 ht="409.6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 ht="409.6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 ht="409.6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 ht="409.6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 ht="409.6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 ht="409.6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 ht="409.6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 ht="409.6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 ht="409.6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 ht="409.6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 ht="409.6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 ht="409.6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 ht="409.6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 ht="409.6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 ht="409.6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 ht="409.6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 ht="409.6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 ht="409.6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 ht="409.6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 ht="409.6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 ht="409.6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 ht="409.6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 ht="409.6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 ht="409.6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 ht="409.6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 ht="409.6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 ht="409.6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 ht="409.6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 ht="409.6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 ht="409.6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 ht="409.6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 ht="409.6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 ht="409.6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 ht="409.6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 ht="409.6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 ht="409.6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 ht="409.6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 ht="409.6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 ht="409.6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 ht="409.6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 ht="409.6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 ht="409.6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 ht="409.6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 ht="409.6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 ht="409.6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 ht="409.6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 ht="409.6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 ht="409.6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 ht="409.6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 ht="409.6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 ht="409.6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 ht="409.6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 ht="409.6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 ht="409.6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 ht="409.6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 ht="409.6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 ht="409.6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 ht="409.6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 ht="409.6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 ht="409.6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 ht="409.6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 ht="409.6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 ht="409.6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 ht="409.6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 ht="409.6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 ht="409.6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 ht="409.6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 ht="409.6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 ht="409.6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 ht="409.6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 ht="409.6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 ht="409.6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 ht="409.6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 ht="409.6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 ht="409.6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 ht="409.6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 ht="409.6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 ht="409.6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 ht="409.6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 ht="409.6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 ht="409.6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 ht="409.6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 ht="409.6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 ht="409.6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 ht="409.6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 ht="409.6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 ht="409.6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 ht="409.6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 ht="409.6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 ht="409.6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 ht="409.6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 ht="409.6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 ht="409.6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 ht="409.6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 ht="409.6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 ht="409.6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 ht="409.6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 ht="409.6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 ht="409.6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 ht="409.6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 ht="409.6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 ht="409.6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 ht="409.6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 ht="409.6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 ht="409.6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 ht="409.6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 ht="409.6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 ht="409.6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 ht="409.6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 ht="409.6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 ht="409.6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 ht="409.6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 ht="409.6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 ht="409.6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 ht="409.6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 ht="409.6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 ht="409.6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 ht="409.6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 ht="409.6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 ht="409.6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 ht="409.6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 ht="409.6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 ht="409.6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 ht="409.6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 ht="409.6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 ht="409.6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 ht="409.6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 ht="409.6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 ht="409.6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 ht="409.6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 ht="409.6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 ht="409.6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 ht="409.6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 ht="409.6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 ht="409.6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 ht="409.6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 ht="409.6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 ht="409.6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 ht="409.6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 ht="409.6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 ht="409.6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 ht="409.6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 ht="409.6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 ht="409.6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 ht="409.6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 ht="409.6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 ht="409.6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 ht="409.6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 ht="409.6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 ht="409.6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 ht="409.6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 ht="409.6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 ht="409.6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 ht="409.6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 ht="409.6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 ht="409.6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 ht="409.6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 ht="409.6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 ht="409.6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 ht="409.6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 ht="409.6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 ht="409.6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 ht="409.6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 ht="409.6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 ht="409.6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 ht="409.6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 ht="409.6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 ht="409.6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 ht="409.6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 ht="409.6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 ht="409.6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 ht="409.6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 ht="409.6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 ht="409.6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 ht="409.6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 ht="409.6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 ht="409.6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 ht="409.6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 ht="409.6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 ht="409.6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 ht="409.6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 ht="409.6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 ht="409.6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 ht="409.6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 ht="409.6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 ht="409.6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 ht="409.6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 ht="409.6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 ht="409.6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 ht="409.6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 ht="409.6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 ht="409.6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 ht="409.6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 ht="409.6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 ht="409.6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 ht="409.6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 ht="409.6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 ht="409.6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 ht="409.6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 ht="409.6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 ht="409.6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 ht="409.6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 ht="409.6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 ht="409.6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 ht="409.6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 ht="409.6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 ht="409.6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 ht="409.6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 ht="409.6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 ht="409.6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 ht="409.6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 ht="409.6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 ht="409.6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 ht="409.6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 ht="409.6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 ht="409.6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 ht="409.6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 ht="409.6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 ht="409.6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 ht="409.6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 ht="409.6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 ht="409.6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 ht="409.6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 ht="409.6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 ht="409.6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 ht="409.6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 ht="409.6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 ht="409.6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 ht="409.6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 ht="409.6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 ht="409.6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 ht="409.6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 ht="409.6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 ht="409.6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 ht="409.6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 ht="409.6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 ht="409.6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 ht="409.6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 ht="409.6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 ht="409.6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 ht="409.6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 ht="409.6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 ht="409.6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 ht="409.6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 ht="409.6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 ht="409.6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 ht="409.6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 ht="409.6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 ht="409.6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 ht="409.6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 ht="409.6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 ht="409.6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 ht="409.6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 ht="409.6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 ht="409.6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 ht="409.6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 ht="409.6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 ht="409.6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 ht="409.6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 ht="409.6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 ht="409.6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 ht="409.6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 ht="409.6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 ht="409.6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 ht="409.6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 ht="409.6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 ht="409.6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 ht="409.6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 ht="409.6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 ht="409.6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 ht="409.6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 ht="409.6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 ht="409.6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 ht="409.6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 ht="409.6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 ht="409.6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 ht="409.6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 ht="409.6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 ht="409.6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 ht="409.6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 ht="409.6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 ht="409.6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 ht="409.6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 ht="409.6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 ht="409.6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 ht="409.6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 ht="409.6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 ht="409.6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 ht="409.6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 ht="409.6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 ht="409.6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 ht="409.6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 ht="409.6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 ht="409.6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 ht="409.6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 ht="409.6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 ht="409.6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 ht="409.6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 ht="409.6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 ht="409.6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 ht="409.6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 ht="409.6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 ht="409.6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 ht="409.6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 ht="409.6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 ht="409.6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 ht="409.6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 ht="409.6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 ht="409.6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 ht="409.6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 ht="409.6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 ht="409.6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 ht="409.6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 ht="409.6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 ht="409.6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 ht="409.6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 ht="409.6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 ht="409.6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 ht="409.6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 ht="409.6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 ht="409.6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 ht="409.6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 ht="409.6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 ht="409.6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 ht="409.6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 ht="409.6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 ht="409.6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 ht="409.6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 ht="409.6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 ht="409.6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 ht="409.6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 ht="409.6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 ht="409.6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 ht="409.6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 ht="409.6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 ht="409.6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 ht="409.6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 ht="409.6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 ht="409.6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 ht="409.6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 ht="409.6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 ht="409.6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 ht="409.6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 ht="409.6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 ht="409.6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 ht="409.6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 ht="409.6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 ht="409.6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 ht="409.6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 ht="409.6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 ht="409.6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 ht="409.6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 ht="409.6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 ht="409.6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 ht="409.6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 ht="409.6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 ht="409.6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 ht="409.6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 ht="409.6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 ht="409.6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 ht="409.6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 ht="409.6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 ht="409.6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 ht="409.6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 ht="409.6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 ht="409.6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 ht="409.6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 ht="409.6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 ht="409.6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 ht="409.6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 ht="409.6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 ht="409.6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 ht="409.6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 ht="409.6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 ht="409.6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 ht="409.6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 ht="409.6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 ht="409.6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 ht="409.6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 ht="409.6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 ht="409.6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 ht="409.6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 ht="409.6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 ht="409.6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 ht="409.6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 ht="409.6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 ht="409.6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 ht="409.6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 ht="409.6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 ht="409.6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 ht="409.6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 ht="409.6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 ht="409.6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 ht="409.6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 ht="409.6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 ht="409.6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 ht="409.6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 ht="409.6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 ht="409.6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 ht="409.6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 ht="409.6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 ht="409.6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 ht="409.6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 ht="409.6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 ht="409.6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 ht="409.6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 ht="409.6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 ht="409.6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 ht="409.6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 ht="409.6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 ht="409.6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 ht="409.6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 ht="409.6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 ht="409.6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 ht="409.6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 ht="409.6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 ht="409.6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 ht="409.6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 ht="409.6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 ht="409.6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 ht="409.6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 ht="409.6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 ht="409.6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 ht="409.6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 ht="409.6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 ht="409.6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 ht="409.6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 ht="409.6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 ht="409.6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 ht="409.6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 ht="409.6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 ht="409.6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 ht="409.6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 ht="409.6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 ht="409.6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 ht="409.6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 ht="409.6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 ht="409.6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 ht="409.6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 ht="409.6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 ht="409.6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 ht="409.6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 ht="409.6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 ht="409.6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 ht="409.6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 ht="409.6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 ht="409.6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 ht="409.6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 ht="409.6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 ht="409.6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 ht="409.6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 ht="409.6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 ht="409.6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 ht="409.6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 ht="409.6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 ht="409.6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 ht="409.6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 ht="409.6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 ht="409.6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 ht="409.6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 ht="409.6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 ht="409.6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 ht="409.6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 ht="409.6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 ht="409.6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 ht="409.6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 ht="409.6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 ht="409.6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 ht="409.6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 ht="409.6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 ht="409.6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 ht="409.6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 ht="409.6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 ht="409.6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 ht="409.6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 ht="409.6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 ht="409.6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 ht="409.6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 ht="409.6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 ht="409.6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 ht="409.6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 ht="409.6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 ht="409.6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 ht="409.6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 ht="409.6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 ht="409.6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 ht="409.6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 ht="409.6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 ht="409.6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 ht="409.6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 ht="409.6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 ht="409.6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 ht="409.6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 ht="409.6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 ht="409.6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 ht="409.6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 ht="409.6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 ht="409.6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 ht="409.6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 ht="409.6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 ht="409.6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 ht="409.6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 ht="409.6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 ht="409.6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 ht="409.6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 ht="409.6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 ht="409.6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 ht="409.6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 ht="409.6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 ht="409.6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 ht="409.6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 ht="409.6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 ht="409.6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 ht="409.6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 ht="409.6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 ht="409.6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 ht="409.6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 ht="409.6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 ht="409.6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 ht="409.6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 ht="409.6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 ht="409.6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 ht="409.6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 ht="409.6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 ht="409.6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 ht="409.6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 ht="409.6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 ht="409.6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 ht="409.6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 ht="409.6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 ht="409.6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 ht="409.6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 ht="409.6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 ht="409.6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 ht="409.6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 ht="409.6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 ht="409.6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 ht="409.6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 ht="409.6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 ht="409.6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 ht="409.6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 ht="409.6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 ht="409.6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 ht="409.6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 ht="409.6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 ht="409.6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 ht="409.6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 ht="409.6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 ht="409.6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 ht="409.6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 ht="409.6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 ht="409.6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 ht="409.6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 ht="409.6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 ht="409.6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 ht="409.6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 ht="409.6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 ht="409.6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 ht="409.6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 ht="409.6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 ht="409.6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 ht="409.6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 ht="409.6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 ht="409.6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 ht="409.6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 ht="409.6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 ht="409.6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 ht="409.6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 ht="409.6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 ht="409.6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 ht="409.6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 ht="409.6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 ht="409.6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 ht="409.6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 ht="409.6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 ht="409.6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 ht="409.6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 ht="409.6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 ht="409.6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 ht="409.6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 ht="409.6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 ht="409.6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 ht="409.6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 ht="409.6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 ht="409.6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 ht="409.6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 ht="409.6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 ht="409.6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 ht="409.6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 ht="409.6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 ht="409.6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 ht="409.6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 ht="409.6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 ht="409.6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 ht="409.6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 ht="409.6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 ht="409.6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 ht="409.6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 ht="409.6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 ht="409.6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 ht="409.6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 ht="409.6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 ht="409.6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 ht="409.6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 ht="409.6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 ht="409.6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 ht="409.6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 ht="409.6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 ht="409.6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 ht="409.6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 ht="409.6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 ht="409.6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 ht="409.6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 ht="409.6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 ht="409.6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 ht="409.6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 ht="409.6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 ht="409.6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 ht="409.6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 ht="409.6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 ht="409.6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 ht="409.6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 ht="409.6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 ht="409.6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 ht="409.6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 ht="409.6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 ht="409.6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 ht="409.6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 ht="409.6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 ht="409.6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 ht="409.6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 ht="409.6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 ht="409.6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 ht="409.6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 ht="409.6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 ht="409.6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 ht="409.6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 ht="409.6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 ht="409.6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 ht="409.6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 ht="409.6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 ht="409.6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 ht="409.6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 ht="409.6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 ht="409.6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 ht="409.6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 ht="409.6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 ht="409.6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 ht="409.6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 ht="409.6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 ht="409.6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 ht="409.6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 ht="409.6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 ht="409.6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 ht="409.6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 ht="409.6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 ht="409.6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 ht="409.6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 ht="409.6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 ht="409.6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 ht="409.6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 ht="409.6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 ht="409.6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 ht="409.6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 ht="409.6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 ht="409.6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 ht="409.6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 ht="409.6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 ht="409.6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 ht="409.6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 ht="409.6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 ht="409.6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 ht="409.6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 ht="409.6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 ht="409.6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 ht="409.6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 ht="409.6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 ht="409.6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 ht="409.6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 ht="409.6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 ht="409.6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 ht="409.6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 ht="409.6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 ht="409.6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 ht="409.6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 ht="409.6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 ht="409.6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 ht="409.6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 ht="409.6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 ht="409.6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 ht="409.6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 ht="409.6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 ht="409.6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 ht="409.6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 ht="409.6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 ht="409.6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 ht="409.6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 ht="409.6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 ht="409.6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 ht="409.6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 ht="409.6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 ht="409.6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 ht="409.6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 ht="409.6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 ht="409.6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 ht="409.6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 ht="409.6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 ht="409.6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 ht="409.6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 ht="409.6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 ht="409.6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 ht="409.6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 ht="409.6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 ht="409.6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 ht="409.6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 ht="409.6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 ht="409.6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 ht="409.6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 ht="409.6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 ht="409.6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 ht="409.6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 ht="409.6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 ht="409.6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 ht="409.6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 ht="409.6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 ht="409.6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 ht="409.6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 ht="409.6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 ht="409.6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 ht="409.6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 ht="409.6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 ht="409.6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 ht="409.6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 ht="409.6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 ht="409.6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 ht="409.6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 ht="409.6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 ht="409.6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 ht="409.6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 ht="409.6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 ht="409.6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 ht="409.6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 ht="409.6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 ht="409.6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 ht="409.6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 ht="409.6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 ht="409.6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 ht="409.6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 ht="409.6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 ht="409.6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 ht="409.6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 ht="409.6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 ht="409.6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 ht="409.6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 ht="409.6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 ht="409.6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 ht="409.6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 ht="409.6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 ht="409.6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 ht="409.6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 ht="409.6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 ht="409.6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 ht="409.6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 ht="409.6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 ht="409.6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 ht="409.6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 ht="409.6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 ht="409.6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 ht="409.6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 ht="409.6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 ht="409.6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 ht="409.6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 ht="409.6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 ht="409.6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 ht="409.6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 ht="409.6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 ht="409.6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 ht="409.6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 ht="409.6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 ht="409.6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 ht="409.6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 ht="409.6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 ht="409.6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 ht="409.6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 ht="409.6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 ht="409.6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 ht="409.6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 ht="409.6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 ht="409.6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 ht="409.6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 ht="409.6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 ht="409.6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 ht="409.6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 ht="409.6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 ht="409.6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 ht="409.6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 ht="409.6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 ht="409.6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 ht="409.6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 ht="409.6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 ht="409.6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 ht="409.6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 ht="409.6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 ht="409.6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 ht="409.6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 ht="409.6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 ht="409.6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 ht="409.6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 ht="409.6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 ht="409.6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 ht="409.6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 ht="409.6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 ht="409.6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 ht="409.6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 ht="409.6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 ht="409.6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 ht="409.6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 ht="409.6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 ht="409.6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 ht="409.6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 ht="409.6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 ht="409.6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 ht="409.6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 ht="409.6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 ht="409.6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 ht="409.6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 ht="409.6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 ht="409.6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 ht="409.6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 ht="409.6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 ht="409.6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 ht="409.6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 ht="409.6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 ht="409.6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 ht="409.6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 ht="409.6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 ht="409.6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 ht="409.6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 ht="409.6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 ht="409.6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 ht="409.6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 ht="409.6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 ht="409.6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 ht="409.6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 ht="409.6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 ht="409.6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 ht="409.6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 ht="409.6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 ht="409.6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 ht="409.6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 ht="409.6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 ht="409.6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 ht="409.6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 ht="409.6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 ht="409.6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 ht="409.6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 ht="409.6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 ht="409.6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 ht="409.6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 ht="409.6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 ht="409.6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 ht="409.6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 ht="409.6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 ht="409.6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 ht="409.6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 ht="409.6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 ht="409.6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 ht="409.6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 ht="409.6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 ht="409.6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 ht="409.6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 ht="409.6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 ht="409.6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 ht="409.6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 ht="409.6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 ht="409.6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 ht="409.6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 ht="409.6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 ht="409.6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 ht="409.6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 ht="409.6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 ht="409.6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 ht="409.6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 ht="409.6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 ht="409.6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 ht="409.6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 ht="409.6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 ht="409.6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 ht="409.6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 ht="409.6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 ht="409.6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 ht="409.6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 ht="409.6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 ht="409.6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 ht="409.6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 ht="409.6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 ht="409.6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 ht="409.6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 ht="409.6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 ht="409.6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 ht="409.6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 ht="409.6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 ht="409.6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 ht="409.6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 ht="409.6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 ht="409.6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 ht="409.6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 ht="409.6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 ht="409.6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 ht="409.6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 ht="409.6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 ht="409.6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 ht="409.6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 ht="409.6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 ht="409.6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 ht="409.6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 ht="409.6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 ht="409.6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 ht="409.6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 ht="409.6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 ht="409.6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 ht="409.6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 ht="409.6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 ht="409.6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 ht="409.6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 ht="409.6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 ht="409.6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 ht="409.6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 ht="409.6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 ht="409.6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 ht="409.6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 ht="409.6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 ht="409.6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 ht="409.6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 ht="409.6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 ht="409.6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 ht="409.6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 ht="409.6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 ht="409.6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 ht="409.6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 ht="409.6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 ht="409.6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 ht="409.6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 ht="409.6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 ht="409.6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 ht="409.6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 ht="409.6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 ht="409.6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 ht="409.6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 ht="409.6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 ht="409.6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 ht="409.6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 ht="409.6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 ht="409.6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 ht="409.6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 ht="409.6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 ht="409.6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 ht="409.6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 ht="409.6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 ht="409.6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 ht="409.6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 ht="409.6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 ht="409.6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 ht="409.6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 ht="409.6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 ht="409.6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 ht="409.6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 ht="409.6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 ht="409.6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 ht="409.6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 ht="409.6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 ht="409.6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 ht="409.6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 ht="409.6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 ht="409.6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 ht="409.6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 ht="409.6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 ht="409.6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 ht="409.6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 ht="409.6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 ht="409.6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 ht="409.6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 ht="409.6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 ht="409.6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 ht="409.6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 ht="409.6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 ht="409.6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 ht="409.6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 ht="409.6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 ht="409.6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 ht="409.6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 ht="409.6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 ht="409.6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 ht="409.6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 ht="409.6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 ht="409.6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 ht="409.6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 ht="409.6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 ht="409.6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 ht="409.6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 ht="409.6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 ht="409.6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 ht="409.6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 ht="409.6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 ht="409.6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 ht="409.6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 ht="409.6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 ht="409.6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 ht="409.6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 ht="409.6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 ht="409.6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 ht="409.6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 ht="409.6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 ht="409.6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 ht="409.6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 ht="409.6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 ht="409.6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 ht="409.6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 ht="409.6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 ht="409.6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 ht="409.6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 ht="409.6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 ht="409.6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 ht="409.6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 ht="409.6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 ht="409.6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 ht="409.6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 ht="409.6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 ht="409.6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 ht="409.6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 ht="409.6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 ht="409.6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 ht="409.6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 ht="409.6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 ht="409.6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 ht="409.6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 ht="409.6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 ht="409.6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 ht="409.6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 ht="409.6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 ht="409.6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 ht="409.6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 ht="409.6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 ht="409.6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 ht="409.6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 ht="409.6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 ht="409.6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 ht="409.6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 ht="409.6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 ht="409.6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 ht="409.6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 ht="409.6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 ht="409.6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 ht="409.6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 ht="409.6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 ht="409.6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 ht="409.6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 ht="409.6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 ht="409.6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 ht="409.6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 ht="409.6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 ht="409.6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 ht="409.6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 ht="409.6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 ht="409.6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 ht="409.6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 ht="409.6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 ht="409.6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 ht="409.6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 ht="409.6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 ht="409.6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 ht="409.6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 ht="409.6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 ht="409.6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 ht="409.6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 ht="409.6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 ht="409.6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 ht="409.6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 ht="409.6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 ht="409.6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 ht="409.6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 ht="409.6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 ht="409.6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 ht="409.6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 ht="409.6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 ht="409.6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 ht="409.6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 ht="409.6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 ht="409.6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 ht="409.6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 ht="409.6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 ht="409.6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 ht="409.6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 ht="409.6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 ht="409.6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 ht="409.6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 ht="409.6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 ht="409.6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 ht="409.6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 ht="409.6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 ht="409.6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 ht="409.6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 ht="409.6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 ht="409.6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 ht="409.6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 ht="409.6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 ht="409.6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 ht="409.6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 ht="409.6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 ht="409.6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 ht="409.6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 ht="409.6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 ht="409.6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 ht="409.6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 ht="409.6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 ht="409.6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 ht="409.6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 ht="409.6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 ht="409.6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 ht="409.6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 ht="409.6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 ht="409.6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 ht="409.6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 ht="409.6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 ht="409.6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 ht="409.6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 ht="409.6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 ht="409.6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 ht="409.6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 ht="409.6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 ht="409.6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 ht="409.6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 ht="409.6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 ht="409.6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 ht="409.6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 ht="409.6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 ht="409.6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 ht="409.6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 ht="409.6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 ht="409.6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 ht="409.6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 ht="409.6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 ht="409.6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 ht="409.6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 ht="409.6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 ht="409.6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 ht="409.6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 ht="409.6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 ht="409.6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 ht="409.6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 ht="409.6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 ht="409.6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 ht="409.6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 ht="409.6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 ht="409.6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 ht="409.6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 ht="409.6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 ht="409.6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 ht="409.6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 ht="409.6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 ht="409.6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 ht="409.6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 ht="409.6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 ht="409.6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 ht="409.6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 ht="409.6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 ht="409.6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 ht="409.6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 ht="409.6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 ht="409.6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 ht="409.6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 ht="409.6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 ht="409.6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 ht="409.6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 ht="409.6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 ht="409.6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 ht="409.6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 ht="409.6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 ht="409.6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 ht="409.6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 ht="409.6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 ht="409.6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 ht="409.6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 ht="409.6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 ht="409.6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 ht="409.6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 ht="409.6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 ht="409.6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 ht="409.6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 ht="409.6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 ht="409.6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 ht="409.6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 ht="409.6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 ht="409.6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 ht="409.6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 ht="409.6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 ht="409.6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 ht="409.6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 ht="409.6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 ht="409.6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 ht="409.6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 ht="409.6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 ht="409.6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 ht="409.6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 ht="409.6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 ht="409.6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 ht="409.6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 ht="409.6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 ht="409.6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 ht="409.6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 ht="409.6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 ht="409.6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 ht="409.6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 ht="409.6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 ht="409.6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 ht="409.6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 ht="409.6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 ht="409.6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 ht="409.6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 ht="409.6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 ht="409.6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 ht="409.6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 ht="409.6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 ht="409.6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 ht="409.6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 ht="409.6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 ht="409.6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 ht="409.6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 ht="409.6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 ht="409.6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 ht="409.6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 ht="409.6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 ht="409.6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 ht="409.6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 ht="409.6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 ht="409.6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 ht="409.6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 ht="409.6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 ht="409.6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 ht="409.6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 ht="409.6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 ht="409.6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 ht="409.6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 ht="409.6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 ht="409.6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 ht="409.6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 ht="409.6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 ht="409.6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 ht="409.6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 ht="409.6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 ht="409.6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 ht="409.6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 ht="409.6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 ht="409.6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 ht="409.6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 ht="409.6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 ht="409.6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 ht="409.6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 ht="409.6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 ht="409.6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 ht="409.6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 ht="409.6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 ht="409.6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 ht="409.6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 ht="409.6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 ht="409.6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 ht="409.6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 ht="409.6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 ht="409.6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 ht="409.6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 ht="409.6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 ht="409.6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 ht="409.6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 ht="409.6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 ht="409.6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 ht="409.6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 ht="409.6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 ht="409.6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 ht="409.6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 ht="409.6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 ht="409.6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 ht="409.6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 ht="409.6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 ht="409.6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 ht="409.6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 ht="409.6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 ht="409.6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 ht="409.6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 ht="409.6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 ht="409.6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 ht="409.6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 ht="409.6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 ht="409.6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 ht="409.6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 ht="409.6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 ht="409.6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 ht="409.6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 ht="409.6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 ht="409.6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 ht="409.6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 ht="409.6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 ht="409.6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 ht="409.6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 ht="409.6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 ht="409.6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 ht="409.6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 ht="409.6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 ht="409.6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 ht="409.6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 ht="409.6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 ht="409.6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 ht="409.6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 ht="409.6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 ht="409.6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 ht="409.6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 ht="409.6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 ht="409.6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 ht="409.6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 ht="409.6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 ht="409.6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 ht="409.6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 ht="409.6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 ht="409.6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 ht="409.6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 ht="409.6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 ht="409.6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 ht="409.6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 ht="409.6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 ht="409.6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 ht="409.6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 ht="409.6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 ht="409.6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 ht="409.6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 ht="409.6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 ht="409.6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 ht="409.6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 ht="409.6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 ht="409.6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 ht="409.6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 ht="409.6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 ht="409.6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 ht="409.6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 ht="409.6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 ht="409.6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 ht="409.6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 ht="409.6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 ht="409.6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 ht="409.6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 ht="409.6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 ht="409.6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 ht="409.6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 ht="409.6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 ht="409.6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 ht="409.6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 ht="409.6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 ht="409.6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 ht="409.6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 ht="409.6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 ht="409.6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 ht="409.6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 ht="409.6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 ht="409.6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 ht="409.6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 ht="409.6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 ht="409.6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 ht="409.6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 ht="409.6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 ht="409.6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 ht="409.6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 ht="409.6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 ht="409.6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 ht="409.6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 ht="409.6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 ht="409.6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 ht="409.6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 ht="409.6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 ht="409.6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 ht="409.6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 ht="409.6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 ht="409.6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 ht="409.6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 ht="409.6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 ht="409.6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 ht="409.6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 ht="409.6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 ht="409.6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 ht="409.6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 ht="409.6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 ht="409.6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 ht="409.6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 ht="409.6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 ht="409.6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 ht="409.6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 ht="409.6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 ht="409.6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 ht="409.6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 ht="409.6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 ht="409.6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 ht="409.6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 ht="409.6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 ht="409.6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 ht="409.6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 ht="409.6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 ht="409.6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 ht="409.6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 ht="409.6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 ht="409.6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 ht="409.6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 ht="409.6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 ht="409.6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 ht="409.6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66" workbookViewId="0">
      <selection activeCell="A191" sqref="A191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 ht="409.6">
      <c r="A198" s="246" t="s">
        <v>2216</v>
      </c>
      <c r="B198" s="245" t="s">
        <v>2217</v>
      </c>
    </row>
    <row r="199" spans="1:3" ht="409.6">
      <c r="A199" s="244" t="s">
        <v>1093</v>
      </c>
      <c r="B199" s="243" t="s">
        <v>1094</v>
      </c>
    </row>
    <row r="200" spans="1:3" s="203" customFormat="1" ht="409.6">
      <c r="A200" s="246" t="s">
        <v>1095</v>
      </c>
      <c r="B200" s="245" t="s">
        <v>1096</v>
      </c>
    </row>
    <row r="201" spans="1:3" s="203" customFormat="1" ht="409.6">
      <c r="A201" s="246" t="s">
        <v>1097</v>
      </c>
      <c r="B201" s="245" t="s">
        <v>1098</v>
      </c>
    </row>
    <row r="202" spans="1:3" ht="409.6">
      <c r="A202" s="244" t="s">
        <v>1099</v>
      </c>
      <c r="B202" s="243" t="s">
        <v>1100</v>
      </c>
    </row>
    <row r="203" spans="1:3" s="203" customFormat="1" ht="409.6">
      <c r="A203" s="246" t="s">
        <v>1101</v>
      </c>
      <c r="B203" s="245" t="s">
        <v>1102</v>
      </c>
    </row>
    <row r="204" spans="1:3" s="203" customFormat="1" ht="409.6">
      <c r="A204" s="246" t="s">
        <v>1103</v>
      </c>
      <c r="B204" s="245" t="s">
        <v>1104</v>
      </c>
    </row>
    <row r="205" spans="1:3" s="203" customFormat="1" ht="409.6">
      <c r="A205" s="246" t="s">
        <v>1105</v>
      </c>
      <c r="B205" s="245" t="s">
        <v>1394</v>
      </c>
    </row>
    <row r="206" spans="1:3" s="203" customFormat="1" ht="409.6">
      <c r="A206" s="246" t="s">
        <v>1106</v>
      </c>
      <c r="B206" s="245" t="s">
        <v>1107</v>
      </c>
    </row>
    <row r="207" spans="1:3" ht="409.6">
      <c r="A207" s="244" t="s">
        <v>1108</v>
      </c>
      <c r="B207" s="243" t="s">
        <v>1109</v>
      </c>
    </row>
    <row r="208" spans="1:3" s="203" customFormat="1" ht="409.6">
      <c r="A208" s="246" t="s">
        <v>1110</v>
      </c>
      <c r="B208" s="245" t="s">
        <v>1111</v>
      </c>
    </row>
    <row r="209" spans="1:3" s="203" customFormat="1" ht="409.6">
      <c r="A209" s="246" t="s">
        <v>1112</v>
      </c>
      <c r="B209" s="245" t="s">
        <v>1113</v>
      </c>
    </row>
    <row r="210" spans="1:3" s="203" customFormat="1" ht="409.6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 ht="409.6">
      <c r="A212" s="246" t="s">
        <v>1118</v>
      </c>
      <c r="B212" s="245" t="s">
        <v>1119</v>
      </c>
    </row>
    <row r="213" spans="1:3" s="203" customFormat="1" ht="409.6">
      <c r="A213" s="246" t="s">
        <v>1120</v>
      </c>
      <c r="B213" s="245" t="s">
        <v>1121</v>
      </c>
    </row>
    <row r="214" spans="1:3" s="203" customFormat="1" ht="409.6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 ht="409.6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 ht="409.6">
      <c r="A218" s="246" t="s">
        <v>1130</v>
      </c>
      <c r="B218" s="245" t="s">
        <v>1131</v>
      </c>
    </row>
    <row r="219" spans="1:3" s="203" customFormat="1" ht="409.6">
      <c r="A219" s="246" t="s">
        <v>1860</v>
      </c>
      <c r="B219" s="245" t="s">
        <v>1861</v>
      </c>
    </row>
    <row r="220" spans="1:3" s="203" customFormat="1" ht="409.6">
      <c r="A220" s="246" t="s">
        <v>1132</v>
      </c>
      <c r="B220" s="245" t="s">
        <v>1133</v>
      </c>
    </row>
    <row r="221" spans="1:3" s="203" customFormat="1" ht="409.6">
      <c r="A221" s="246" t="s">
        <v>1134</v>
      </c>
      <c r="B221" s="245" t="s">
        <v>1135</v>
      </c>
    </row>
    <row r="222" spans="1:3" s="258" customFormat="1" ht="409.6">
      <c r="A222" s="256" t="s">
        <v>1136</v>
      </c>
      <c r="B222" s="257" t="s">
        <v>1137</v>
      </c>
      <c r="C222" s="258" t="s">
        <v>3497</v>
      </c>
    </row>
    <row r="223" spans="1:3" s="258" customFormat="1" ht="409.6">
      <c r="A223" s="256" t="s">
        <v>1138</v>
      </c>
      <c r="B223" s="257" t="s">
        <v>1139</v>
      </c>
      <c r="C223" s="258" t="s">
        <v>3497</v>
      </c>
    </row>
    <row r="224" spans="1:3" ht="409.6">
      <c r="A224" s="244" t="s">
        <v>1140</v>
      </c>
      <c r="B224" s="243" t="s">
        <v>1141</v>
      </c>
    </row>
    <row r="225" spans="1:3" s="203" customFormat="1" ht="409.6">
      <c r="A225" s="246" t="s">
        <v>1142</v>
      </c>
      <c r="B225" s="245" t="s">
        <v>1143</v>
      </c>
    </row>
    <row r="226" spans="1:3" s="203" customFormat="1" ht="409.6">
      <c r="A226" s="246" t="s">
        <v>1144</v>
      </c>
      <c r="B226" s="245" t="s">
        <v>1396</v>
      </c>
    </row>
    <row r="227" spans="1:3" ht="409.6">
      <c r="A227" s="244" t="s">
        <v>1145</v>
      </c>
      <c r="B227" s="243" t="s">
        <v>1146</v>
      </c>
    </row>
    <row r="228" spans="1:3" s="203" customFormat="1" ht="409.6">
      <c r="A228" s="246" t="s">
        <v>1147</v>
      </c>
      <c r="B228" s="245" t="s">
        <v>1148</v>
      </c>
    </row>
    <row r="229" spans="1:3" s="203" customFormat="1" ht="409.6">
      <c r="A229" s="246" t="s">
        <v>1149</v>
      </c>
      <c r="B229" s="245" t="s">
        <v>1395</v>
      </c>
    </row>
    <row r="230" spans="1:3" s="203" customFormat="1" ht="409.6">
      <c r="A230" s="246" t="s">
        <v>1150</v>
      </c>
      <c r="B230" s="245" t="s">
        <v>1151</v>
      </c>
    </row>
    <row r="231" spans="1:3" s="203" customFormat="1" ht="409.6">
      <c r="A231" s="246" t="s">
        <v>1152</v>
      </c>
      <c r="B231" s="245" t="s">
        <v>1397</v>
      </c>
    </row>
    <row r="232" spans="1:3" s="258" customFormat="1" ht="409.6">
      <c r="A232" s="256" t="s">
        <v>1153</v>
      </c>
      <c r="B232" s="257" t="s">
        <v>1154</v>
      </c>
      <c r="C232" s="258" t="s">
        <v>3497</v>
      </c>
    </row>
    <row r="233" spans="1:3" ht="409.6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 ht="409.6">
      <c r="A235" s="246" t="s">
        <v>1159</v>
      </c>
      <c r="B235" s="245" t="s">
        <v>1160</v>
      </c>
    </row>
    <row r="236" spans="1:3" s="203" customFormat="1" ht="409.6">
      <c r="A236" s="246" t="s">
        <v>1161</v>
      </c>
      <c r="B236" s="245" t="s">
        <v>1162</v>
      </c>
    </row>
    <row r="237" spans="1:3" s="203" customFormat="1" ht="409.6">
      <c r="A237" s="246" t="s">
        <v>1163</v>
      </c>
      <c r="B237" s="245" t="s">
        <v>1164</v>
      </c>
    </row>
    <row r="238" spans="1:3" s="203" customFormat="1" ht="409.6">
      <c r="A238" s="246" t="s">
        <v>1862</v>
      </c>
      <c r="B238" s="245" t="s">
        <v>1863</v>
      </c>
    </row>
    <row r="239" spans="1:3" s="203" customFormat="1" ht="409.6">
      <c r="A239" s="246" t="s">
        <v>1165</v>
      </c>
      <c r="B239" s="245" t="s">
        <v>1166</v>
      </c>
    </row>
    <row r="240" spans="1:3" s="203" customFormat="1" ht="409.6">
      <c r="A240" s="246" t="s">
        <v>2234</v>
      </c>
      <c r="B240" s="245" t="s">
        <v>2235</v>
      </c>
    </row>
    <row r="241" spans="1:2" s="203" customFormat="1" ht="409.6">
      <c r="A241" s="246" t="s">
        <v>1864</v>
      </c>
      <c r="B241" s="245" t="s">
        <v>787</v>
      </c>
    </row>
    <row r="242" spans="1:2" ht="409.6">
      <c r="A242" s="244" t="s">
        <v>1167</v>
      </c>
      <c r="B242" s="243" t="s">
        <v>1168</v>
      </c>
    </row>
    <row r="243" spans="1:2" s="203" customFormat="1" ht="409.6">
      <c r="A243" s="246" t="s">
        <v>1169</v>
      </c>
      <c r="B243" s="245" t="s">
        <v>1170</v>
      </c>
    </row>
    <row r="244" spans="1:2" s="203" customFormat="1" ht="409.6">
      <c r="A244" s="246" t="s">
        <v>1171</v>
      </c>
      <c r="B244" s="245" t="s">
        <v>1172</v>
      </c>
    </row>
    <row r="245" spans="1:2" s="203" customFormat="1" ht="409.6">
      <c r="A245" s="246" t="s">
        <v>1173</v>
      </c>
      <c r="B245" s="245" t="s">
        <v>1174</v>
      </c>
    </row>
    <row r="246" spans="1:2" s="203" customFormat="1" ht="409.6">
      <c r="A246" s="246" t="s">
        <v>1175</v>
      </c>
      <c r="B246" s="245" t="s">
        <v>1176</v>
      </c>
    </row>
    <row r="247" spans="1:2" s="203" customFormat="1" ht="409.6">
      <c r="A247" s="246" t="s">
        <v>1177</v>
      </c>
      <c r="B247" s="245" t="s">
        <v>1178</v>
      </c>
    </row>
    <row r="248" spans="1:2" s="203" customFormat="1" ht="409.6">
      <c r="A248" s="246" t="s">
        <v>1179</v>
      </c>
      <c r="B248" s="245" t="s">
        <v>1180</v>
      </c>
    </row>
    <row r="249" spans="1:2" s="203" customFormat="1" ht="409.6">
      <c r="A249" s="246" t="s">
        <v>1181</v>
      </c>
      <c r="B249" s="245" t="s">
        <v>1182</v>
      </c>
    </row>
    <row r="250" spans="1:2" s="203" customFormat="1" ht="409.6">
      <c r="A250" s="246" t="s">
        <v>1183</v>
      </c>
      <c r="B250" s="245" t="s">
        <v>1184</v>
      </c>
    </row>
    <row r="251" spans="1:2" s="203" customFormat="1" ht="409.6">
      <c r="A251" s="246" t="s">
        <v>1185</v>
      </c>
      <c r="B251" s="245" t="s">
        <v>1186</v>
      </c>
    </row>
    <row r="252" spans="1:2" s="203" customFormat="1" ht="409.6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 ht="409.6">
      <c r="A255" s="246" t="s">
        <v>1193</v>
      </c>
      <c r="B255" s="245" t="s">
        <v>1194</v>
      </c>
    </row>
    <row r="256" spans="1:2" s="203" customFormat="1" ht="409.6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 ht="409.6">
      <c r="A258" s="246" t="s">
        <v>2186</v>
      </c>
      <c r="B258" s="245" t="s">
        <v>2187</v>
      </c>
    </row>
    <row r="259" spans="1:2" s="203" customFormat="1" ht="409.6">
      <c r="A259" s="246" t="s">
        <v>2188</v>
      </c>
      <c r="B259" s="245" t="s">
        <v>2189</v>
      </c>
    </row>
    <row r="260" spans="1:2" s="203" customFormat="1" ht="409.6">
      <c r="A260" s="246" t="s">
        <v>1197</v>
      </c>
      <c r="B260" s="245" t="s">
        <v>1198</v>
      </c>
    </row>
    <row r="261" spans="1:2" s="203" customFormat="1" ht="409.6">
      <c r="A261" s="246" t="s">
        <v>1199</v>
      </c>
      <c r="B261" s="245" t="s">
        <v>1200</v>
      </c>
    </row>
    <row r="262" spans="1:2" s="203" customFormat="1" ht="409.6">
      <c r="A262" s="246" t="s">
        <v>1201</v>
      </c>
      <c r="B262" s="245" t="s">
        <v>787</v>
      </c>
    </row>
    <row r="263" spans="1:2" s="203" customFormat="1" ht="409.6">
      <c r="A263" s="246" t="s">
        <v>1202</v>
      </c>
      <c r="B263" s="245" t="s">
        <v>1203</v>
      </c>
    </row>
    <row r="264" spans="1:2" ht="409.6">
      <c r="A264" s="244" t="s">
        <v>1204</v>
      </c>
      <c r="B264" s="243" t="s">
        <v>1205</v>
      </c>
    </row>
    <row r="265" spans="1:2" s="203" customFormat="1" ht="409.6">
      <c r="A265" s="246" t="s">
        <v>1206</v>
      </c>
      <c r="B265" s="245" t="s">
        <v>1207</v>
      </c>
    </row>
    <row r="266" spans="1:2" s="203" customFormat="1" ht="409.6">
      <c r="A266" s="246" t="s">
        <v>1208</v>
      </c>
      <c r="B266" s="245" t="s">
        <v>1867</v>
      </c>
    </row>
    <row r="267" spans="1:2" s="203" customFormat="1" ht="409.6">
      <c r="A267" s="246" t="s">
        <v>1209</v>
      </c>
      <c r="B267" s="245" t="s">
        <v>1210</v>
      </c>
    </row>
    <row r="268" spans="1:2" s="203" customFormat="1" ht="409.6">
      <c r="A268" s="246" t="s">
        <v>1211</v>
      </c>
      <c r="B268" s="245" t="s">
        <v>1212</v>
      </c>
    </row>
    <row r="269" spans="1:2" s="203" customFormat="1" ht="409.6">
      <c r="A269" s="246" t="s">
        <v>2241</v>
      </c>
      <c r="B269" s="245" t="s">
        <v>2242</v>
      </c>
    </row>
    <row r="270" spans="1:2" s="203" customFormat="1" ht="409.6">
      <c r="A270" s="246" t="s">
        <v>2243</v>
      </c>
      <c r="B270" s="245" t="s">
        <v>2244</v>
      </c>
    </row>
    <row r="271" spans="1:2" ht="409.6">
      <c r="A271" s="244" t="s">
        <v>1213</v>
      </c>
      <c r="B271" s="243" t="s">
        <v>1214</v>
      </c>
    </row>
    <row r="272" spans="1:2" s="203" customFormat="1" ht="409.6">
      <c r="A272" s="246" t="s">
        <v>1215</v>
      </c>
      <c r="B272" s="245" t="s">
        <v>1216</v>
      </c>
    </row>
    <row r="273" spans="1:2" s="203" customFormat="1" ht="409.6">
      <c r="A273" s="246" t="s">
        <v>1217</v>
      </c>
      <c r="B273" s="245" t="s">
        <v>1218</v>
      </c>
    </row>
    <row r="274" spans="1:2" s="203" customFormat="1" ht="409.6">
      <c r="A274" s="246" t="s">
        <v>1219</v>
      </c>
      <c r="B274" s="245" t="s">
        <v>1220</v>
      </c>
    </row>
    <row r="275" spans="1:2" s="203" customFormat="1" ht="409.6">
      <c r="A275" s="246" t="s">
        <v>1221</v>
      </c>
      <c r="B275" s="245" t="s">
        <v>1222</v>
      </c>
    </row>
    <row r="276" spans="1:2" s="203" customFormat="1" ht="409.6">
      <c r="A276" s="246" t="s">
        <v>1223</v>
      </c>
      <c r="B276" s="245" t="s">
        <v>1224</v>
      </c>
    </row>
    <row r="277" spans="1:2" s="203" customFormat="1" ht="409.6">
      <c r="A277" s="246" t="s">
        <v>1225</v>
      </c>
      <c r="B277" s="245" t="s">
        <v>1226</v>
      </c>
    </row>
    <row r="278" spans="1:2" s="203" customFormat="1" ht="409.6">
      <c r="A278" s="246" t="s">
        <v>1227</v>
      </c>
      <c r="B278" s="245" t="s">
        <v>1228</v>
      </c>
    </row>
    <row r="279" spans="1:2" s="203" customFormat="1" ht="409.6">
      <c r="A279" s="246" t="s">
        <v>1229</v>
      </c>
      <c r="B279" s="245" t="s">
        <v>1230</v>
      </c>
    </row>
    <row r="280" spans="1:2" s="203" customFormat="1" ht="409.6">
      <c r="A280" s="246" t="s">
        <v>1231</v>
      </c>
      <c r="B280" s="245" t="s">
        <v>1232</v>
      </c>
    </row>
    <row r="281" spans="1:2" s="203" customFormat="1" ht="409.6">
      <c r="A281" s="246" t="s">
        <v>1233</v>
      </c>
      <c r="B281" s="245" t="s">
        <v>1234</v>
      </c>
    </row>
    <row r="282" spans="1:2" s="203" customFormat="1" ht="409.6">
      <c r="A282" s="246" t="s">
        <v>1235</v>
      </c>
      <c r="B282" s="245" t="s">
        <v>1868</v>
      </c>
    </row>
    <row r="283" spans="1:2" s="203" customFormat="1" ht="409.6">
      <c r="A283" s="246" t="s">
        <v>1236</v>
      </c>
      <c r="B283" s="245" t="s">
        <v>1869</v>
      </c>
    </row>
    <row r="284" spans="1:2" s="203" customFormat="1" ht="409.6">
      <c r="A284" s="246" t="s">
        <v>1237</v>
      </c>
      <c r="B284" s="245" t="s">
        <v>1870</v>
      </c>
    </row>
    <row r="285" spans="1:2" s="203" customFormat="1" ht="409.6">
      <c r="A285" s="246" t="s">
        <v>1238</v>
      </c>
      <c r="B285" s="245" t="s">
        <v>1239</v>
      </c>
    </row>
    <row r="286" spans="1:2" s="203" customFormat="1" ht="409.6">
      <c r="A286" s="246" t="s">
        <v>1240</v>
      </c>
      <c r="B286" s="245" t="s">
        <v>1871</v>
      </c>
    </row>
    <row r="287" spans="1:2" s="203" customFormat="1" ht="409.6">
      <c r="A287" s="246" t="s">
        <v>1241</v>
      </c>
      <c r="B287" s="245" t="s">
        <v>1872</v>
      </c>
    </row>
    <row r="288" spans="1:2" s="203" customFormat="1" ht="409.6">
      <c r="A288" s="246" t="s">
        <v>1242</v>
      </c>
      <c r="B288" s="245" t="s">
        <v>1243</v>
      </c>
    </row>
    <row r="289" spans="1:2" s="203" customFormat="1" ht="409.6">
      <c r="A289" s="246" t="s">
        <v>1244</v>
      </c>
      <c r="B289" s="245" t="s">
        <v>1245</v>
      </c>
    </row>
    <row r="290" spans="1:2" s="203" customFormat="1" ht="409.6">
      <c r="A290" s="246" t="s">
        <v>2174</v>
      </c>
      <c r="B290" s="245" t="s">
        <v>2175</v>
      </c>
    </row>
    <row r="291" spans="1:2" s="203" customFormat="1" ht="409.6">
      <c r="A291" s="246" t="s">
        <v>2176</v>
      </c>
      <c r="B291" s="245" t="s">
        <v>2177</v>
      </c>
    </row>
    <row r="292" spans="1:2" s="203" customFormat="1" ht="409.6">
      <c r="A292" s="246" t="s">
        <v>2178</v>
      </c>
      <c r="B292" s="245" t="s">
        <v>2179</v>
      </c>
    </row>
    <row r="293" spans="1:2" ht="409.6">
      <c r="A293" s="244" t="s">
        <v>1246</v>
      </c>
      <c r="B293" s="243" t="s">
        <v>1247</v>
      </c>
    </row>
    <row r="294" spans="1:2" s="203" customFormat="1" ht="409.6">
      <c r="A294" s="246" t="s">
        <v>1248</v>
      </c>
      <c r="B294" s="245" t="s">
        <v>1249</v>
      </c>
    </row>
    <row r="295" spans="1:2" s="203" customFormat="1" ht="409.6">
      <c r="A295" s="246" t="s">
        <v>1250</v>
      </c>
      <c r="B295" s="245" t="s">
        <v>1251</v>
      </c>
    </row>
    <row r="296" spans="1:2" s="203" customFormat="1" ht="409.6">
      <c r="A296" s="246" t="s">
        <v>1252</v>
      </c>
      <c r="B296" s="245" t="s">
        <v>1253</v>
      </c>
    </row>
    <row r="297" spans="1:2" s="203" customFormat="1" ht="409.6">
      <c r="A297" s="246" t="s">
        <v>1254</v>
      </c>
      <c r="B297" s="245" t="s">
        <v>1255</v>
      </c>
    </row>
    <row r="298" spans="1:2" s="203" customFormat="1" ht="409.6">
      <c r="A298" s="246" t="s">
        <v>1256</v>
      </c>
      <c r="B298" s="245" t="s">
        <v>1257</v>
      </c>
    </row>
    <row r="299" spans="1:2" s="203" customFormat="1" ht="409.6">
      <c r="A299" s="246" t="s">
        <v>1258</v>
      </c>
      <c r="B299" s="245" t="s">
        <v>1259</v>
      </c>
    </row>
    <row r="300" spans="1:2" s="203" customFormat="1" ht="409.6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 ht="409.6">
      <c r="A303" s="246" t="s">
        <v>1266</v>
      </c>
      <c r="B303" s="245" t="s">
        <v>1267</v>
      </c>
    </row>
    <row r="304" spans="1:2" s="203" customFormat="1" ht="409.6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 ht="409.6">
      <c r="A306" s="246" t="s">
        <v>2180</v>
      </c>
      <c r="B306" s="245" t="s">
        <v>2181</v>
      </c>
    </row>
    <row r="307" spans="1:3" s="203" customFormat="1" ht="409.6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 ht="409.6">
      <c r="A309" s="256" t="s">
        <v>1272</v>
      </c>
      <c r="B309" s="257" t="s">
        <v>787</v>
      </c>
      <c r="C309" s="258" t="s">
        <v>3497</v>
      </c>
    </row>
    <row r="310" spans="1:3" s="203" customFormat="1" ht="409.6">
      <c r="A310" s="246" t="s">
        <v>1273</v>
      </c>
      <c r="B310" s="245" t="s">
        <v>1274</v>
      </c>
      <c r="C310" s="258"/>
    </row>
    <row r="311" spans="1:3" ht="409.6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982" workbookViewId="0">
      <selection activeCell="A1019" sqref="A1019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 ht="409.6">
      <c r="A1014" s="254" t="s">
        <v>3481</v>
      </c>
      <c r="B1014" s="253" t="s">
        <v>3482</v>
      </c>
    </row>
    <row r="1015" spans="1:2" ht="409.6">
      <c r="A1015" s="254" t="s">
        <v>3483</v>
      </c>
      <c r="B1015" s="253" t="s">
        <v>3484</v>
      </c>
    </row>
    <row r="1016" spans="1:2" ht="409.6">
      <c r="A1016" s="254" t="s">
        <v>3485</v>
      </c>
      <c r="B1016" s="253" t="s">
        <v>3486</v>
      </c>
    </row>
    <row r="1017" spans="1:2" ht="409.6">
      <c r="A1017" s="249" t="s">
        <v>800</v>
      </c>
      <c r="B1017" s="250" t="s">
        <v>785</v>
      </c>
    </row>
    <row r="1018" spans="1:2" ht="409.6">
      <c r="A1018" s="254" t="s">
        <v>1052</v>
      </c>
      <c r="B1018" s="253" t="s">
        <v>340</v>
      </c>
    </row>
    <row r="1019" spans="1:2" ht="409.6">
      <c r="A1019" s="254" t="s">
        <v>1053</v>
      </c>
      <c r="B1019" s="253" t="s">
        <v>341</v>
      </c>
    </row>
    <row r="1020" spans="1:2" ht="409.6">
      <c r="A1020" s="254" t="s">
        <v>1054</v>
      </c>
      <c r="B1020" s="253" t="s">
        <v>1055</v>
      </c>
    </row>
    <row r="1021" spans="1:2" ht="409.6">
      <c r="A1021" s="254" t="s">
        <v>1056</v>
      </c>
      <c r="B1021" s="253" t="s">
        <v>993</v>
      </c>
    </row>
    <row r="1022" spans="1:2" ht="409.6">
      <c r="A1022" s="254" t="s">
        <v>1816</v>
      </c>
      <c r="B1022" s="253" t="s">
        <v>1817</v>
      </c>
    </row>
    <row r="1023" spans="1:2" ht="409.6">
      <c r="A1023" s="254" t="s">
        <v>1818</v>
      </c>
      <c r="B1023" s="253" t="s">
        <v>1316</v>
      </c>
    </row>
    <row r="1024" spans="1:2" ht="409.6">
      <c r="A1024" s="254" t="s">
        <v>3487</v>
      </c>
      <c r="B1024" s="253" t="s">
        <v>3372</v>
      </c>
    </row>
    <row r="1025" spans="1:2" ht="409.6">
      <c r="A1025" s="248" t="s">
        <v>1108</v>
      </c>
      <c r="B1025" s="252" t="s">
        <v>1109</v>
      </c>
    </row>
    <row r="1026" spans="1:2" ht="409.6">
      <c r="A1026" s="249" t="s">
        <v>1136</v>
      </c>
      <c r="B1026" s="250" t="s">
        <v>1137</v>
      </c>
    </row>
    <row r="1027" spans="1:2" ht="409.6">
      <c r="A1027" s="254" t="s">
        <v>1328</v>
      </c>
      <c r="B1027" s="253" t="s">
        <v>1329</v>
      </c>
    </row>
    <row r="1028" spans="1:2" ht="409.6">
      <c r="A1028" s="249" t="s">
        <v>1138</v>
      </c>
      <c r="B1028" s="250" t="s">
        <v>1139</v>
      </c>
    </row>
    <row r="1029" spans="1:2" ht="409.6">
      <c r="A1029" s="254" t="s">
        <v>1330</v>
      </c>
      <c r="B1029" s="253" t="s">
        <v>1331</v>
      </c>
    </row>
    <row r="1030" spans="1:2" ht="409.6">
      <c r="A1030" s="254" t="s">
        <v>1332</v>
      </c>
      <c r="B1030" s="253" t="s">
        <v>1333</v>
      </c>
    </row>
    <row r="1031" spans="1:2" ht="409.6">
      <c r="A1031" s="248" t="s">
        <v>1145</v>
      </c>
      <c r="B1031" s="252" t="s">
        <v>1146</v>
      </c>
    </row>
    <row r="1032" spans="1:2" ht="409.6">
      <c r="A1032" s="249" t="s">
        <v>1153</v>
      </c>
      <c r="B1032" s="250" t="s">
        <v>1154</v>
      </c>
    </row>
    <row r="1033" spans="1:2" ht="409.6">
      <c r="A1033" s="254" t="s">
        <v>1334</v>
      </c>
      <c r="B1033" s="253" t="s">
        <v>1335</v>
      </c>
    </row>
    <row r="1034" spans="1:2" ht="409.6">
      <c r="A1034" s="254" t="s">
        <v>1336</v>
      </c>
      <c r="B1034" s="253" t="s">
        <v>1337</v>
      </c>
    </row>
    <row r="1035" spans="1:2" ht="409.6">
      <c r="A1035" s="248" t="s">
        <v>1246</v>
      </c>
      <c r="B1035" s="252" t="s">
        <v>1247</v>
      </c>
    </row>
    <row r="1036" spans="1:2" ht="409.6">
      <c r="A1036" s="249" t="s">
        <v>1272</v>
      </c>
      <c r="B1036" s="250" t="s">
        <v>787</v>
      </c>
    </row>
    <row r="1037" spans="1:2" ht="409.6">
      <c r="A1037" s="254" t="s">
        <v>1338</v>
      </c>
      <c r="B1037" s="253" t="s">
        <v>1339</v>
      </c>
    </row>
    <row r="1038" spans="1:2" ht="409.6">
      <c r="A1038" s="254" t="s">
        <v>1340</v>
      </c>
      <c r="B1038" s="253" t="s">
        <v>1341</v>
      </c>
    </row>
    <row r="1039" spans="1:2" ht="409.6">
      <c r="A1039" s="254" t="s">
        <v>1342</v>
      </c>
      <c r="B1039" s="253" t="s">
        <v>1343</v>
      </c>
    </row>
    <row r="1040" spans="1:2" ht="409.6">
      <c r="A1040" s="254" t="s">
        <v>1344</v>
      </c>
      <c r="B1040" s="253" t="s">
        <v>1345</v>
      </c>
    </row>
    <row r="1041" spans="1:2" ht="409.6">
      <c r="A1041" s="254" t="s">
        <v>1346</v>
      </c>
      <c r="B1041" s="253" t="s">
        <v>1347</v>
      </c>
    </row>
    <row r="1042" spans="1:2" ht="409.6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Branka Mijic</cp:lastModifiedBy>
  <cp:lastPrinted>2021-09-23T07:06:03Z</cp:lastPrinted>
  <dcterms:created xsi:type="dcterms:W3CDTF">2018-09-10T07:36:17Z</dcterms:created>
  <dcterms:modified xsi:type="dcterms:W3CDTF">2021-09-30T11:18:08Z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