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7470" windowHeight="2610"/>
  </bookViews>
  <sheets>
    <sheet name="POLJOPRIVREDNI INSTITUT OSIJEK" sheetId="3" r:id="rId1"/>
  </sheets>
  <calcPr calcId="145621"/>
</workbook>
</file>

<file path=xl/calcChain.xml><?xml version="1.0" encoding="utf-8"?>
<calcChain xmlns="http://schemas.openxmlformats.org/spreadsheetml/2006/main">
  <c r="E9" i="3" l="1"/>
  <c r="D14" i="3" l="1"/>
  <c r="F25" i="3" l="1"/>
  <c r="G25" i="3"/>
  <c r="E25" i="3"/>
  <c r="G50" i="3"/>
  <c r="F50" i="3"/>
  <c r="E50" i="3"/>
  <c r="C50" i="3"/>
  <c r="D50" i="3" s="1"/>
  <c r="F43" i="3"/>
  <c r="G43" i="3"/>
  <c r="E43" i="3"/>
  <c r="C45" i="3" l="1"/>
  <c r="D45" i="3" s="1"/>
  <c r="G46" i="3"/>
  <c r="F46" i="3"/>
  <c r="E46" i="3"/>
  <c r="C46" i="3"/>
  <c r="D46" i="3" s="1"/>
  <c r="C9" i="3" l="1"/>
  <c r="C17" i="3"/>
  <c r="D7" i="3" l="1"/>
  <c r="F22" i="3"/>
  <c r="G22" i="3"/>
  <c r="E22" i="3"/>
  <c r="C22" i="3"/>
  <c r="D22" i="3" s="1"/>
  <c r="C35" i="3"/>
  <c r="D35" i="3"/>
  <c r="D65" i="3"/>
  <c r="G64" i="3" l="1"/>
  <c r="F64" i="3"/>
  <c r="E64" i="3"/>
  <c r="C64" i="3"/>
  <c r="D64" i="3" s="1"/>
  <c r="D63" i="3"/>
  <c r="D62" i="3"/>
  <c r="D61" i="3"/>
  <c r="C40" i="3"/>
  <c r="D44" i="3" l="1"/>
  <c r="C43" i="3"/>
  <c r="D43" i="3" s="1"/>
  <c r="D15" i="3"/>
  <c r="C39" i="3" l="1"/>
  <c r="C25" i="3" s="1"/>
  <c r="G56" i="3"/>
  <c r="G55" i="3" s="1"/>
  <c r="F56" i="3"/>
  <c r="F55" i="3" s="1"/>
  <c r="E56" i="3"/>
  <c r="E55" i="3" s="1"/>
  <c r="F40" i="3"/>
  <c r="G40" i="3"/>
  <c r="E40" i="3"/>
  <c r="F27" i="3"/>
  <c r="G27" i="3"/>
  <c r="E27" i="3"/>
  <c r="F32" i="3"/>
  <c r="G32" i="3"/>
  <c r="E32" i="3"/>
  <c r="F19" i="3"/>
  <c r="G19" i="3"/>
  <c r="E19" i="3"/>
  <c r="F9" i="3"/>
  <c r="G9" i="3"/>
  <c r="F13" i="3"/>
  <c r="G13" i="3"/>
  <c r="E13" i="3"/>
  <c r="G26" i="3" l="1"/>
  <c r="G18" i="3"/>
  <c r="E18" i="3"/>
  <c r="F18" i="3"/>
  <c r="E26" i="3"/>
  <c r="F26" i="3"/>
  <c r="D9" i="3"/>
  <c r="C59" i="3"/>
  <c r="D59" i="3" s="1"/>
  <c r="C56" i="3"/>
  <c r="D40" i="3"/>
  <c r="C37" i="3"/>
  <c r="C32" i="3"/>
  <c r="D32" i="3" s="1"/>
  <c r="C27" i="3"/>
  <c r="D27" i="3" s="1"/>
  <c r="C19" i="3"/>
  <c r="C13" i="3"/>
  <c r="D13" i="3" s="1"/>
  <c r="D8" i="3"/>
  <c r="D10" i="3"/>
  <c r="D11" i="3"/>
  <c r="D12" i="3"/>
  <c r="D16" i="3"/>
  <c r="D17" i="3"/>
  <c r="D20" i="3"/>
  <c r="D21" i="3"/>
  <c r="D24" i="3"/>
  <c r="D28" i="3"/>
  <c r="D29" i="3"/>
  <c r="D30" i="3"/>
  <c r="D31" i="3"/>
  <c r="D33" i="3"/>
  <c r="D36" i="3"/>
  <c r="D38" i="3"/>
  <c r="D42" i="3"/>
  <c r="D53" i="3"/>
  <c r="D54" i="3"/>
  <c r="D57" i="3"/>
  <c r="D58" i="3"/>
  <c r="D60" i="3"/>
  <c r="D19" i="3" l="1"/>
  <c r="C18" i="3"/>
  <c r="D18" i="3" s="1"/>
  <c r="C55" i="3"/>
  <c r="D56" i="3"/>
  <c r="C34" i="3"/>
  <c r="D34" i="3" s="1"/>
  <c r="D37" i="3"/>
  <c r="D39" i="3"/>
  <c r="C26" i="3"/>
  <c r="D55" i="3" l="1"/>
  <c r="D25" i="3"/>
  <c r="D26" i="3"/>
</calcChain>
</file>

<file path=xl/sharedStrings.xml><?xml version="1.0" encoding="utf-8"?>
<sst xmlns="http://schemas.openxmlformats.org/spreadsheetml/2006/main" count="127" uniqueCount="49">
  <si>
    <t/>
  </si>
  <si>
    <t>080</t>
  </si>
  <si>
    <t>MINISTARSTVO ZNANOSTI I OBRAZOVANJA</t>
  </si>
  <si>
    <t>3</t>
  </si>
  <si>
    <t>Rashodi poslovanja</t>
  </si>
  <si>
    <t>32</t>
  </si>
  <si>
    <t>Materijalni rashodi</t>
  </si>
  <si>
    <t>31</t>
  </si>
  <si>
    <t>Rashodi za zaposlene</t>
  </si>
  <si>
    <t>34</t>
  </si>
  <si>
    <t>Financijski rashodi</t>
  </si>
  <si>
    <t>4</t>
  </si>
  <si>
    <t>Rashodi za nabavu nefinancijske imovine</t>
  </si>
  <si>
    <t>42</t>
  </si>
  <si>
    <t>Rashodi za nabavu proizvedene dugotrajne imovine</t>
  </si>
  <si>
    <t>Ostali rashodi</t>
  </si>
  <si>
    <t>0150</t>
  </si>
  <si>
    <t>Istraživanje i razvoj: Opće javne usluge</t>
  </si>
  <si>
    <t>3801</t>
  </si>
  <si>
    <t>ULAGANJE U ZNANSTVENO ISTRAŽIVAČKU DJELATNOST</t>
  </si>
  <si>
    <t>51</t>
  </si>
  <si>
    <t>08008</t>
  </si>
  <si>
    <t>Javni instituti u Republici Hrvatskoj</t>
  </si>
  <si>
    <t>A622000</t>
  </si>
  <si>
    <t>REDOVNA DJELATNOST JAVNIH INSTITUTA</t>
  </si>
  <si>
    <t>A622125</t>
  </si>
  <si>
    <t>EU PROJEKTI JAVNIH INSTITUTA (IZ EVIDENCIJSKIH PRIHODA)</t>
  </si>
  <si>
    <t>A622132</t>
  </si>
  <si>
    <t>REDOVNA DJELATNOST JAVNIH INSTITUTA (IZ EVIDENCIJSKIH PRIHODA)</t>
  </si>
  <si>
    <t>A622137</t>
  </si>
  <si>
    <t>PROGRAMSKO FINANCIRANJE JAVNIH ZNANSTVENIH INSTITUTA</t>
  </si>
  <si>
    <t>K622128</t>
  </si>
  <si>
    <t>Plan za 2023.</t>
  </si>
  <si>
    <t>Projekcija 
za 2024.</t>
  </si>
  <si>
    <t>Projekcija 
za 2025.</t>
  </si>
  <si>
    <t>U EUR</t>
  </si>
  <si>
    <t>U HRK</t>
  </si>
  <si>
    <t>Tekući plan 
2022.</t>
  </si>
  <si>
    <t>11</t>
  </si>
  <si>
    <t>Opći prihodi i primici</t>
  </si>
  <si>
    <t>Pomoći EU</t>
  </si>
  <si>
    <t>52</t>
  </si>
  <si>
    <t>Ostale pomoći</t>
  </si>
  <si>
    <t>Vlastiti prihodi</t>
  </si>
  <si>
    <t>2991 POLJOPRIVREDNI INSTITUT OSIJEK</t>
  </si>
  <si>
    <t>OP KONKURENTNOSTI I KOHEZIJA 2014.-2020., PRIORITET 1 I 10</t>
  </si>
  <si>
    <t>NAMJENSKI PRIMICI OD ZADUŽIVANJA</t>
  </si>
  <si>
    <t>Europski fond za regionalni razvoj (EFRR)</t>
  </si>
  <si>
    <t>II. POSEBNI DIO FINANCIJSKOG PLANA 2023. - 2025.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</si>
</sst>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Arial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Arial"/>
      <family val="2"/>
      <charset val="238"/>
    </font>
    <font>
      <b/>
      <sz val="18"/>
      <color theme="1"/>
      <name val="Calibri"/>
      <family val="2"/>
      <charset val="238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0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</borders>
  <cellStyleXfs count="66">
    <xf numFmtId="0" fontId="0" fillId="0" borderId="0"/>
    <xf numFmtId="0" fontId="3" fillId="2" borderId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1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9" borderId="0" applyNumberFormat="0" applyBorder="0" applyAlignment="0" applyProtection="0"/>
    <xf numFmtId="0" fontId="11" fillId="14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1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1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6" fillId="2" borderId="0"/>
    <xf numFmtId="4" fontId="4" fillId="28" borderId="1" applyNumberFormat="0" applyProtection="0">
      <alignment vertical="center"/>
    </xf>
    <xf numFmtId="4" fontId="15" fillId="29" borderId="1" applyNumberFormat="0" applyProtection="0">
      <alignment vertical="center"/>
    </xf>
    <xf numFmtId="4" fontId="4" fillId="29" borderId="1" applyNumberFormat="0" applyProtection="0">
      <alignment horizontal="left" vertical="center" indent="1"/>
    </xf>
    <xf numFmtId="0" fontId="8" fillId="28" borderId="2" applyNumberFormat="0" applyProtection="0">
      <alignment horizontal="left" vertical="top" indent="1"/>
    </xf>
    <xf numFmtId="4" fontId="4" fillId="30" borderId="1" applyNumberFormat="0" applyProtection="0">
      <alignment horizontal="left" vertical="center" indent="1"/>
    </xf>
    <xf numFmtId="4" fontId="4" fillId="31" borderId="1" applyNumberFormat="0" applyProtection="0">
      <alignment horizontal="right" vertical="center"/>
    </xf>
    <xf numFmtId="4" fontId="4" fillId="32" borderId="1" applyNumberFormat="0" applyProtection="0">
      <alignment horizontal="right" vertical="center"/>
    </xf>
    <xf numFmtId="4" fontId="4" fillId="33" borderId="3" applyNumberFormat="0" applyProtection="0">
      <alignment horizontal="right" vertical="center"/>
    </xf>
    <xf numFmtId="4" fontId="4" fillId="9" borderId="1" applyNumberFormat="0" applyProtection="0">
      <alignment horizontal="right" vertical="center"/>
    </xf>
    <xf numFmtId="4" fontId="4" fillId="34" borderId="1" applyNumberFormat="0" applyProtection="0">
      <alignment horizontal="right" vertical="center"/>
    </xf>
    <xf numFmtId="4" fontId="4" fillId="35" borderId="1" applyNumberFormat="0" applyProtection="0">
      <alignment horizontal="right" vertical="center"/>
    </xf>
    <xf numFmtId="4" fontId="4" fillId="7" borderId="1" applyNumberFormat="0" applyProtection="0">
      <alignment horizontal="right" vertical="center"/>
    </xf>
    <xf numFmtId="4" fontId="4" fillId="4" borderId="1" applyNumberFormat="0" applyProtection="0">
      <alignment horizontal="right" vertical="center"/>
    </xf>
    <xf numFmtId="4" fontId="4" fillId="36" borderId="1" applyNumberFormat="0" applyProtection="0">
      <alignment horizontal="right" vertical="center"/>
    </xf>
    <xf numFmtId="4" fontId="4" fillId="37" borderId="3" applyNumberFormat="0" applyProtection="0">
      <alignment horizontal="left" vertical="center" indent="1"/>
    </xf>
    <xf numFmtId="4" fontId="7" fillId="8" borderId="3" applyNumberFormat="0" applyProtection="0">
      <alignment horizontal="left" vertical="center" indent="1"/>
    </xf>
    <xf numFmtId="4" fontId="7" fillId="8" borderId="3" applyNumberFormat="0" applyProtection="0">
      <alignment horizontal="left" vertical="center" indent="1"/>
    </xf>
    <xf numFmtId="4" fontId="4" fillId="3" borderId="1" applyNumberFormat="0" applyProtection="0">
      <alignment horizontal="right" vertical="center"/>
    </xf>
    <xf numFmtId="4" fontId="4" fillId="5" borderId="3" applyNumberFormat="0" applyProtection="0">
      <alignment horizontal="left" vertical="center" indent="1"/>
    </xf>
    <xf numFmtId="4" fontId="4" fillId="3" borderId="3" applyNumberFormat="0" applyProtection="0">
      <alignment horizontal="left" vertical="center" indent="1"/>
    </xf>
    <xf numFmtId="0" fontId="4" fillId="6" borderId="1" applyNumberFormat="0" applyProtection="0">
      <alignment horizontal="left" vertical="center" indent="1"/>
    </xf>
    <xf numFmtId="0" fontId="4" fillId="8" borderId="2" applyNumberFormat="0" applyProtection="0">
      <alignment horizontal="left" vertical="top" indent="1"/>
    </xf>
    <xf numFmtId="0" fontId="4" fillId="38" borderId="1" applyNumberFormat="0" applyProtection="0">
      <alignment horizontal="left" vertical="center" indent="1"/>
    </xf>
    <xf numFmtId="0" fontId="4" fillId="3" borderId="2" applyNumberFormat="0" applyProtection="0">
      <alignment horizontal="left" vertical="top" indent="1"/>
    </xf>
    <xf numFmtId="0" fontId="4" fillId="39" borderId="1" applyNumberFormat="0" applyProtection="0">
      <alignment horizontal="left" vertical="center" indent="1"/>
    </xf>
    <xf numFmtId="0" fontId="4" fillId="39" borderId="2" applyNumberFormat="0" applyProtection="0">
      <alignment horizontal="left" vertical="top" indent="1"/>
    </xf>
    <xf numFmtId="0" fontId="4" fillId="5" borderId="1" applyNumberFormat="0" applyProtection="0">
      <alignment horizontal="left" vertical="center" indent="1"/>
    </xf>
    <xf numFmtId="0" fontId="4" fillId="5" borderId="2" applyNumberFormat="0" applyProtection="0">
      <alignment horizontal="left" vertical="top" indent="1"/>
    </xf>
    <xf numFmtId="0" fontId="4" fillId="40" borderId="4" applyNumberFormat="0">
      <protection locked="0"/>
    </xf>
    <xf numFmtId="0" fontId="5" fillId="8" borderId="5" applyBorder="0"/>
    <xf numFmtId="4" fontId="6" fillId="41" borderId="2" applyNumberFormat="0" applyProtection="0">
      <alignment vertical="center"/>
    </xf>
    <xf numFmtId="4" fontId="15" fillId="42" borderId="6" applyNumberFormat="0" applyProtection="0">
      <alignment vertical="center"/>
    </xf>
    <xf numFmtId="4" fontId="6" fillId="6" borderId="2" applyNumberFormat="0" applyProtection="0">
      <alignment horizontal="left" vertical="center" indent="1"/>
    </xf>
    <xf numFmtId="0" fontId="6" fillId="41" borderId="2" applyNumberFormat="0" applyProtection="0">
      <alignment horizontal="left" vertical="top" indent="1"/>
    </xf>
    <xf numFmtId="4" fontId="4" fillId="0" borderId="1" applyNumberFormat="0" applyProtection="0">
      <alignment horizontal="right" vertical="center"/>
    </xf>
    <xf numFmtId="4" fontId="15" fillId="43" borderId="1" applyNumberFormat="0" applyProtection="0">
      <alignment horizontal="right" vertical="center"/>
    </xf>
    <xf numFmtId="4" fontId="4" fillId="30" borderId="1" applyNumberFormat="0" applyProtection="0">
      <alignment horizontal="left" vertical="center" indent="1"/>
    </xf>
    <xf numFmtId="0" fontId="6" fillId="3" borderId="2" applyNumberFormat="0" applyProtection="0">
      <alignment horizontal="left" vertical="top" indent="1"/>
    </xf>
    <xf numFmtId="4" fontId="9" fillId="44" borderId="3" applyNumberFormat="0" applyProtection="0">
      <alignment horizontal="left" vertical="center" indent="1"/>
    </xf>
    <xf numFmtId="0" fontId="4" fillId="45" borderId="6"/>
    <xf numFmtId="4" fontId="10" fillId="40" borderId="1" applyNumberFormat="0" applyProtection="0">
      <alignment horizontal="right" vertical="center"/>
    </xf>
    <xf numFmtId="0" fontId="14" fillId="0" borderId="0" applyNumberFormat="0" applyFill="0" applyBorder="0" applyAlignment="0" applyProtection="0"/>
  </cellStyleXfs>
  <cellXfs count="35">
    <xf numFmtId="0" fontId="0" fillId="0" borderId="0" xfId="0"/>
    <xf numFmtId="0" fontId="17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3" fontId="19" fillId="28" borderId="1" xfId="24" applyNumberFormat="1" applyFont="1">
      <alignment vertical="center"/>
    </xf>
    <xf numFmtId="3" fontId="18" fillId="28" borderId="1" xfId="24" applyNumberFormat="1" applyFont="1">
      <alignment vertical="center"/>
    </xf>
    <xf numFmtId="0" fontId="20" fillId="0" borderId="0" xfId="0" applyFont="1"/>
    <xf numFmtId="3" fontId="4" fillId="0" borderId="1" xfId="58" applyNumberFormat="1">
      <alignment horizontal="right" vertical="center"/>
    </xf>
    <xf numFmtId="3" fontId="4" fillId="28" borderId="1" xfId="24" applyNumberFormat="1">
      <alignment vertical="center"/>
    </xf>
    <xf numFmtId="0" fontId="4" fillId="5" borderId="1" xfId="50" quotePrefix="1">
      <alignment horizontal="left" vertical="center" indent="1"/>
    </xf>
    <xf numFmtId="0" fontId="4" fillId="5" borderId="1" xfId="50" quotePrefix="1" applyAlignment="1">
      <alignment horizontal="left" vertical="center" indent="5"/>
    </xf>
    <xf numFmtId="0" fontId="4" fillId="5" borderId="1" xfId="50" quotePrefix="1" applyAlignment="1">
      <alignment horizontal="left" vertical="center" indent="6"/>
    </xf>
    <xf numFmtId="0" fontId="4" fillId="5" borderId="1" xfId="50" quotePrefix="1" applyAlignment="1">
      <alignment horizontal="left" vertical="center" indent="7"/>
    </xf>
    <xf numFmtId="0" fontId="4" fillId="5" borderId="1" xfId="50" quotePrefix="1" applyAlignment="1">
      <alignment horizontal="left" vertical="center" indent="8"/>
    </xf>
    <xf numFmtId="0" fontId="4" fillId="5" borderId="1" xfId="50" quotePrefix="1" applyAlignment="1">
      <alignment horizontal="left" vertical="center" indent="9"/>
    </xf>
    <xf numFmtId="3" fontId="4" fillId="46" borderId="1" xfId="24" applyNumberFormat="1" applyFill="1">
      <alignment vertical="center"/>
    </xf>
    <xf numFmtId="3" fontId="0" fillId="0" borderId="0" xfId="0" applyNumberFormat="1"/>
    <xf numFmtId="0" fontId="4" fillId="5" borderId="7" xfId="50" quotePrefix="1" applyBorder="1">
      <alignment horizontal="left" vertical="center" indent="1"/>
    </xf>
    <xf numFmtId="3" fontId="4" fillId="28" borderId="8" xfId="24" applyNumberFormat="1" applyBorder="1">
      <alignment vertical="center"/>
    </xf>
    <xf numFmtId="0" fontId="0" fillId="0" borderId="6" xfId="0" applyBorder="1"/>
    <xf numFmtId="3" fontId="0" fillId="0" borderId="6" xfId="0" applyNumberFormat="1" applyBorder="1"/>
    <xf numFmtId="3" fontId="21" fillId="0" borderId="6" xfId="0" applyNumberFormat="1" applyFont="1" applyBorder="1"/>
    <xf numFmtId="0" fontId="4" fillId="5" borderId="1" xfId="50" quotePrefix="1">
      <alignment horizontal="left" vertical="center" indent="1"/>
    </xf>
    <xf numFmtId="0" fontId="4" fillId="5" borderId="1" xfId="50" quotePrefix="1">
      <alignment horizontal="left" vertical="center" indent="1"/>
    </xf>
    <xf numFmtId="0" fontId="19" fillId="47" borderId="1" xfId="28" quotePrefix="1" applyNumberFormat="1" applyFont="1" applyFill="1">
      <alignment horizontal="left" vertical="center" indent="1"/>
    </xf>
    <xf numFmtId="0" fontId="19" fillId="47" borderId="1" xfId="60" quotePrefix="1" applyNumberFormat="1" applyFont="1" applyFill="1" applyAlignment="1">
      <alignment horizontal="left" vertical="center" wrapText="1" indent="1"/>
    </xf>
    <xf numFmtId="0" fontId="19" fillId="48" borderId="1" xfId="46" quotePrefix="1" applyFont="1" applyFill="1" applyAlignment="1">
      <alignment horizontal="left" vertical="center" indent="3"/>
    </xf>
    <xf numFmtId="0" fontId="19" fillId="48" borderId="1" xfId="46" quotePrefix="1" applyFont="1" applyFill="1">
      <alignment horizontal="left" vertical="center" indent="1"/>
    </xf>
    <xf numFmtId="0" fontId="18" fillId="48" borderId="1" xfId="48" quotePrefix="1" applyFont="1" applyFill="1" applyAlignment="1">
      <alignment horizontal="left" vertical="center" indent="4"/>
    </xf>
    <xf numFmtId="0" fontId="18" fillId="48" borderId="1" xfId="48" quotePrefix="1" applyFont="1" applyFill="1">
      <alignment horizontal="left" vertical="center" indent="1"/>
    </xf>
    <xf numFmtId="0" fontId="19" fillId="49" borderId="1" xfId="46" quotePrefix="1" applyFont="1" applyFill="1" applyAlignment="1">
      <alignment horizontal="left" vertical="center" indent="3"/>
    </xf>
    <xf numFmtId="0" fontId="19" fillId="49" borderId="1" xfId="46" quotePrefix="1" applyFont="1" applyFill="1">
      <alignment horizontal="left" vertical="center" indent="1"/>
    </xf>
    <xf numFmtId="0" fontId="22" fillId="0" borderId="0" xfId="0" applyFont="1" applyAlignment="1">
      <alignment horizontal="right"/>
    </xf>
    <xf numFmtId="0" fontId="17" fillId="0" borderId="0" xfId="0" applyFont="1"/>
    <xf numFmtId="0" fontId="17" fillId="0" borderId="0" xfId="0" applyFont="1" applyAlignment="1">
      <alignment horizontal="center"/>
    </xf>
  </cellXfs>
  <cellStyles count="66">
    <cellStyle name="Accent1 - 20%" xfId="2"/>
    <cellStyle name="Accent1 - 40%" xfId="3"/>
    <cellStyle name="Accent1 - 60%" xfId="4"/>
    <cellStyle name="Accent2 - 20%" xfId="5"/>
    <cellStyle name="Accent2 - 40%" xfId="6"/>
    <cellStyle name="Accent2 - 60%" xfId="7"/>
    <cellStyle name="Accent3 - 20%" xfId="8"/>
    <cellStyle name="Accent3 - 40%" xfId="9"/>
    <cellStyle name="Accent3 - 60%" xfId="10"/>
    <cellStyle name="Accent4 - 20%" xfId="11"/>
    <cellStyle name="Accent4 - 40%" xfId="12"/>
    <cellStyle name="Accent4 - 60%" xfId="13"/>
    <cellStyle name="Accent5 - 20%" xfId="14"/>
    <cellStyle name="Accent5 - 40%" xfId="15"/>
    <cellStyle name="Accent5 - 60%" xfId="16"/>
    <cellStyle name="Accent6 - 20%" xfId="17"/>
    <cellStyle name="Accent6 - 40%" xfId="18"/>
    <cellStyle name="Accent6 - 60%" xfId="19"/>
    <cellStyle name="Emphasis 1" xfId="20"/>
    <cellStyle name="Emphasis 2" xfId="21"/>
    <cellStyle name="Emphasis 3" xfId="22"/>
    <cellStyle name="Normal 2" xfId="23"/>
    <cellStyle name="Normal 3" xfId="1"/>
    <cellStyle name="Normalno" xfId="0" builtinId="0"/>
    <cellStyle name="SAPBEXaggData" xfId="24"/>
    <cellStyle name="SAPBEXaggDataEmph" xfId="25"/>
    <cellStyle name="SAPBEXaggItem" xfId="26"/>
    <cellStyle name="SAPBEXaggItemX" xfId="27"/>
    <cellStyle name="SAPBEXchaText" xfId="28"/>
    <cellStyle name="SAPBEXexcBad7" xfId="29"/>
    <cellStyle name="SAPBEXexcBad8" xfId="30"/>
    <cellStyle name="SAPBEXexcBad9" xfId="31"/>
    <cellStyle name="SAPBEXexcCritical4" xfId="32"/>
    <cellStyle name="SAPBEXexcCritical5" xfId="33"/>
    <cellStyle name="SAPBEXexcCritical6" xfId="34"/>
    <cellStyle name="SAPBEXexcGood1" xfId="35"/>
    <cellStyle name="SAPBEXexcGood2" xfId="36"/>
    <cellStyle name="SAPBEXexcGood3" xfId="37"/>
    <cellStyle name="SAPBEXfilterDrill" xfId="38"/>
    <cellStyle name="SAPBEXfilterItem" xfId="39"/>
    <cellStyle name="SAPBEXfilterText" xfId="40"/>
    <cellStyle name="SAPBEXformats" xfId="41"/>
    <cellStyle name="SAPBEXheaderItem" xfId="42"/>
    <cellStyle name="SAPBEXheaderText" xfId="43"/>
    <cellStyle name="SAPBEXHLevel0" xfId="44"/>
    <cellStyle name="SAPBEXHLevel0X" xfId="45"/>
    <cellStyle name="SAPBEXHLevel1" xfId="46"/>
    <cellStyle name="SAPBEXHLevel1X" xfId="47"/>
    <cellStyle name="SAPBEXHLevel2" xfId="48"/>
    <cellStyle name="SAPBEXHLevel2X" xfId="49"/>
    <cellStyle name="SAPBEXHLevel3" xfId="50"/>
    <cellStyle name="SAPBEXHLevel3X" xfId="51"/>
    <cellStyle name="SAPBEXinputData" xfId="52"/>
    <cellStyle name="SAPBEXItemHeader" xfId="53"/>
    <cellStyle name="SAPBEXresData" xfId="54"/>
    <cellStyle name="SAPBEXresDataEmph" xfId="55"/>
    <cellStyle name="SAPBEXresItem" xfId="56"/>
    <cellStyle name="SAPBEXresItemX" xfId="57"/>
    <cellStyle name="SAPBEXstdData" xfId="58"/>
    <cellStyle name="SAPBEXstdDataEmph" xfId="59"/>
    <cellStyle name="SAPBEXstdItem" xfId="60"/>
    <cellStyle name="SAPBEXstdItemX" xfId="61"/>
    <cellStyle name="SAPBEXtitle" xfId="62"/>
    <cellStyle name="SAPBEXunassignedItem" xfId="63"/>
    <cellStyle name="SAPBEXundefined" xfId="64"/>
    <cellStyle name="Sheet Title" xfId="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tabSelected="1" zoomScaleNormal="100" workbookViewId="0">
      <selection activeCell="J6" sqref="J6"/>
    </sheetView>
  </sheetViews>
  <sheetFormatPr defaultRowHeight="15" x14ac:dyDescent="0.25"/>
  <cols>
    <col min="1" max="1" width="22.7109375" customWidth="1"/>
    <col min="2" max="2" width="53.85546875" bestFit="1" customWidth="1"/>
    <col min="3" max="7" width="13.28515625" customWidth="1"/>
    <col min="9" max="9" width="10.140625" bestFit="1" customWidth="1"/>
  </cols>
  <sheetData>
    <row r="1" spans="1:7" s="3" customFormat="1" ht="23.25" x14ac:dyDescent="0.35">
      <c r="A1" s="6"/>
      <c r="B1" s="33" t="s">
        <v>44</v>
      </c>
    </row>
    <row r="2" spans="1:7" s="3" customFormat="1" ht="12" customHeight="1" x14ac:dyDescent="0.25">
      <c r="A2" s="6"/>
      <c r="B2" s="6"/>
    </row>
    <row r="3" spans="1:7" ht="23.25" x14ac:dyDescent="0.35">
      <c r="A3" s="34" t="s">
        <v>48</v>
      </c>
      <c r="B3" s="34"/>
      <c r="C3" s="34"/>
      <c r="D3" s="34"/>
      <c r="E3" s="34"/>
      <c r="F3" s="34"/>
      <c r="G3" s="34"/>
    </row>
    <row r="4" spans="1:7" ht="13.5" customHeight="1" x14ac:dyDescent="0.35">
      <c r="A4" s="1"/>
      <c r="B4" s="1"/>
      <c r="C4" s="1"/>
      <c r="D4" s="1"/>
      <c r="E4" s="1"/>
      <c r="F4" s="1"/>
      <c r="G4" s="1"/>
    </row>
    <row r="5" spans="1:7" x14ac:dyDescent="0.25">
      <c r="C5" s="32" t="s">
        <v>36</v>
      </c>
      <c r="D5" s="32" t="s">
        <v>35</v>
      </c>
      <c r="E5" s="32" t="s">
        <v>35</v>
      </c>
      <c r="F5" s="32" t="s">
        <v>35</v>
      </c>
      <c r="G5" s="32" t="s">
        <v>35</v>
      </c>
    </row>
    <row r="6" spans="1:7" s="3" customFormat="1" ht="45" x14ac:dyDescent="0.25">
      <c r="A6" s="24" t="s">
        <v>0</v>
      </c>
      <c r="B6" s="24" t="s">
        <v>0</v>
      </c>
      <c r="C6" s="25" t="s">
        <v>37</v>
      </c>
      <c r="D6" s="25" t="s">
        <v>37</v>
      </c>
      <c r="E6" s="25" t="s">
        <v>32</v>
      </c>
      <c r="F6" s="25" t="s">
        <v>33</v>
      </c>
      <c r="G6" s="25" t="s">
        <v>34</v>
      </c>
    </row>
    <row r="7" spans="1:7" s="3" customFormat="1" x14ac:dyDescent="0.25">
      <c r="A7" s="30" t="s">
        <v>1</v>
      </c>
      <c r="B7" s="31" t="s">
        <v>2</v>
      </c>
      <c r="C7" s="4">
        <v>87682352</v>
      </c>
      <c r="D7" s="4">
        <f t="shared" ref="D7:D22" si="0">+C7/7.5345</f>
        <v>11637448.005839802</v>
      </c>
      <c r="E7" s="4">
        <v>12873881</v>
      </c>
      <c r="F7" s="4">
        <v>12879723</v>
      </c>
      <c r="G7" s="4">
        <v>12874223</v>
      </c>
    </row>
    <row r="8" spans="1:7" s="3" customFormat="1" x14ac:dyDescent="0.25">
      <c r="A8" s="26" t="s">
        <v>21</v>
      </c>
      <c r="B8" s="27" t="s">
        <v>22</v>
      </c>
      <c r="C8" s="4">
        <v>87682352</v>
      </c>
      <c r="D8" s="4">
        <f t="shared" si="0"/>
        <v>11637448.005839802</v>
      </c>
      <c r="E8" s="4">
        <v>12873881</v>
      </c>
      <c r="F8" s="4">
        <v>12879723</v>
      </c>
      <c r="G8" s="4">
        <v>12874223</v>
      </c>
    </row>
    <row r="9" spans="1:7" s="2" customFormat="1" x14ac:dyDescent="0.25">
      <c r="A9" s="28" t="s">
        <v>18</v>
      </c>
      <c r="B9" s="29" t="s">
        <v>19</v>
      </c>
      <c r="C9" s="5">
        <f>C10+C16+C24+C53+C61</f>
        <v>87682352</v>
      </c>
      <c r="D9" s="5">
        <f t="shared" si="0"/>
        <v>11637448.005839802</v>
      </c>
      <c r="E9" s="5">
        <f>E10+E16+E24+E53</f>
        <v>12873881</v>
      </c>
      <c r="F9" s="5">
        <f>+F10+F16+F24+F53</f>
        <v>12879723</v>
      </c>
      <c r="G9" s="5">
        <f>+G10+G16+G24+G53</f>
        <v>12874223</v>
      </c>
    </row>
    <row r="10" spans="1:7" x14ac:dyDescent="0.25">
      <c r="A10" s="10" t="s">
        <v>23</v>
      </c>
      <c r="B10" s="9" t="s">
        <v>24</v>
      </c>
      <c r="C10" s="8">
        <v>10378137</v>
      </c>
      <c r="D10" s="8">
        <f t="shared" si="0"/>
        <v>1377415.4887517418</v>
      </c>
      <c r="E10" s="8">
        <v>1849319</v>
      </c>
      <c r="F10" s="8">
        <v>1849319</v>
      </c>
      <c r="G10" s="8">
        <v>1849319</v>
      </c>
    </row>
    <row r="11" spans="1:7" x14ac:dyDescent="0.25">
      <c r="A11" s="11" t="s">
        <v>16</v>
      </c>
      <c r="B11" s="9" t="s">
        <v>17</v>
      </c>
      <c r="C11" s="8">
        <v>10378137</v>
      </c>
      <c r="D11" s="8">
        <f t="shared" si="0"/>
        <v>1377415.4887517418</v>
      </c>
      <c r="E11" s="8">
        <v>1849319</v>
      </c>
      <c r="F11" s="8">
        <v>1849319</v>
      </c>
      <c r="G11" s="8">
        <v>1849319</v>
      </c>
    </row>
    <row r="12" spans="1:7" x14ac:dyDescent="0.25">
      <c r="A12" s="12" t="s">
        <v>38</v>
      </c>
      <c r="B12" s="9" t="s">
        <v>39</v>
      </c>
      <c r="C12" s="8">
        <v>10378137</v>
      </c>
      <c r="D12" s="8">
        <f t="shared" si="0"/>
        <v>1377415.4887517418</v>
      </c>
      <c r="E12" s="8">
        <v>1849319</v>
      </c>
      <c r="F12" s="8">
        <v>1849319</v>
      </c>
      <c r="G12" s="8">
        <v>1849319</v>
      </c>
    </row>
    <row r="13" spans="1:7" x14ac:dyDescent="0.25">
      <c r="A13" s="13" t="s">
        <v>3</v>
      </c>
      <c r="B13" s="9" t="s">
        <v>4</v>
      </c>
      <c r="C13" s="8">
        <f>+C14+C15</f>
        <v>10378137</v>
      </c>
      <c r="D13" s="8">
        <f t="shared" si="0"/>
        <v>1377415.4887517418</v>
      </c>
      <c r="E13" s="8">
        <f>+E14+E15</f>
        <v>1849319</v>
      </c>
      <c r="F13" s="8">
        <f t="shared" ref="F13:G13" si="1">+F14+F15</f>
        <v>1849319</v>
      </c>
      <c r="G13" s="8">
        <f t="shared" si="1"/>
        <v>1849319</v>
      </c>
    </row>
    <row r="14" spans="1:7" x14ac:dyDescent="0.25">
      <c r="A14" s="14" t="s">
        <v>7</v>
      </c>
      <c r="B14" s="9" t="s">
        <v>8</v>
      </c>
      <c r="C14" s="7">
        <v>10220470</v>
      </c>
      <c r="D14" s="7">
        <f t="shared" si="0"/>
        <v>1356489.4817174331</v>
      </c>
      <c r="E14" s="7">
        <v>1818488</v>
      </c>
      <c r="F14" s="7">
        <v>1818488</v>
      </c>
      <c r="G14" s="7">
        <v>1818488</v>
      </c>
    </row>
    <row r="15" spans="1:7" x14ac:dyDescent="0.25">
      <c r="A15" s="14" t="s">
        <v>5</v>
      </c>
      <c r="B15" s="9" t="s">
        <v>6</v>
      </c>
      <c r="C15" s="7">
        <v>157667</v>
      </c>
      <c r="D15" s="7">
        <f t="shared" si="0"/>
        <v>20926.007034308845</v>
      </c>
      <c r="E15" s="7">
        <v>30831</v>
      </c>
      <c r="F15" s="7">
        <v>30831</v>
      </c>
      <c r="G15" s="7">
        <v>30831</v>
      </c>
    </row>
    <row r="16" spans="1:7" x14ac:dyDescent="0.25">
      <c r="A16" s="10" t="s">
        <v>25</v>
      </c>
      <c r="B16" s="9" t="s">
        <v>26</v>
      </c>
      <c r="C16" s="8">
        <v>6883361</v>
      </c>
      <c r="D16" s="8">
        <f t="shared" si="0"/>
        <v>913579.00325170881</v>
      </c>
      <c r="E16" s="8">
        <v>297000</v>
      </c>
      <c r="F16" s="8">
        <v>322000</v>
      </c>
      <c r="G16" s="8">
        <v>322500</v>
      </c>
    </row>
    <row r="17" spans="1:7" x14ac:dyDescent="0.25">
      <c r="A17" s="11" t="s">
        <v>16</v>
      </c>
      <c r="B17" s="9" t="s">
        <v>17</v>
      </c>
      <c r="C17" s="8">
        <f>C18</f>
        <v>6883361</v>
      </c>
      <c r="D17" s="8">
        <f t="shared" si="0"/>
        <v>913579.00325170881</v>
      </c>
      <c r="E17" s="8">
        <v>297000</v>
      </c>
      <c r="F17" s="8">
        <v>322000</v>
      </c>
      <c r="G17" s="8">
        <v>322500</v>
      </c>
    </row>
    <row r="18" spans="1:7" x14ac:dyDescent="0.25">
      <c r="A18" s="12">
        <v>52</v>
      </c>
      <c r="B18" s="9" t="s">
        <v>40</v>
      </c>
      <c r="C18" s="8">
        <f>C19+C22</f>
        <v>6883361</v>
      </c>
      <c r="D18" s="8">
        <f t="shared" si="0"/>
        <v>913579.00325170881</v>
      </c>
      <c r="E18" s="8">
        <f>E19+E22</f>
        <v>297000</v>
      </c>
      <c r="F18" s="8">
        <f t="shared" ref="F18:G18" si="2">F19+F22</f>
        <v>322000</v>
      </c>
      <c r="G18" s="8">
        <f t="shared" si="2"/>
        <v>322500</v>
      </c>
    </row>
    <row r="19" spans="1:7" x14ac:dyDescent="0.25">
      <c r="A19" s="13" t="s">
        <v>3</v>
      </c>
      <c r="B19" s="9" t="s">
        <v>4</v>
      </c>
      <c r="C19" s="8">
        <f>+C20+C21</f>
        <v>4734914</v>
      </c>
      <c r="D19" s="8">
        <f t="shared" si="0"/>
        <v>628431.08368173067</v>
      </c>
      <c r="E19" s="8">
        <f>+E20+E21</f>
        <v>236500</v>
      </c>
      <c r="F19" s="8">
        <f t="shared" ref="F19:G19" si="3">+F20+F21</f>
        <v>246500</v>
      </c>
      <c r="G19" s="8">
        <f t="shared" si="3"/>
        <v>252500</v>
      </c>
    </row>
    <row r="20" spans="1:7" x14ac:dyDescent="0.25">
      <c r="A20" s="14" t="s">
        <v>7</v>
      </c>
      <c r="B20" s="9" t="s">
        <v>8</v>
      </c>
      <c r="C20" s="7">
        <v>244313</v>
      </c>
      <c r="D20" s="7">
        <f t="shared" si="0"/>
        <v>32425.907492202532</v>
      </c>
      <c r="E20" s="7"/>
      <c r="F20" s="7"/>
      <c r="G20" s="7"/>
    </row>
    <row r="21" spans="1:7" x14ac:dyDescent="0.25">
      <c r="A21" s="14" t="s">
        <v>5</v>
      </c>
      <c r="B21" s="9" t="s">
        <v>6</v>
      </c>
      <c r="C21" s="7">
        <v>4490601</v>
      </c>
      <c r="D21" s="7">
        <f t="shared" si="0"/>
        <v>596005.17618952808</v>
      </c>
      <c r="E21" s="7">
        <v>236500</v>
      </c>
      <c r="F21" s="7">
        <v>246500</v>
      </c>
      <c r="G21" s="7">
        <v>252500</v>
      </c>
    </row>
    <row r="22" spans="1:7" x14ac:dyDescent="0.25">
      <c r="A22" s="13">
        <v>4</v>
      </c>
      <c r="B22" s="9" t="s">
        <v>12</v>
      </c>
      <c r="C22" s="8">
        <f>+C23</f>
        <v>2148447</v>
      </c>
      <c r="D22" s="8">
        <f t="shared" si="0"/>
        <v>285147.91956997808</v>
      </c>
      <c r="E22" s="8">
        <f>+E23</f>
        <v>60500</v>
      </c>
      <c r="F22" s="8">
        <f t="shared" ref="F22:G22" si="4">+F23</f>
        <v>75500</v>
      </c>
      <c r="G22" s="8">
        <f t="shared" si="4"/>
        <v>70000</v>
      </c>
    </row>
    <row r="23" spans="1:7" x14ac:dyDescent="0.25">
      <c r="A23" s="14">
        <v>42</v>
      </c>
      <c r="B23" s="9" t="s">
        <v>14</v>
      </c>
      <c r="C23" s="7">
        <v>2148447</v>
      </c>
      <c r="D23" s="7"/>
      <c r="E23" s="7">
        <v>60500</v>
      </c>
      <c r="F23" s="7">
        <v>75500</v>
      </c>
      <c r="G23" s="7">
        <v>70000</v>
      </c>
    </row>
    <row r="24" spans="1:7" x14ac:dyDescent="0.25">
      <c r="A24" s="10" t="s">
        <v>27</v>
      </c>
      <c r="B24" s="9" t="s">
        <v>28</v>
      </c>
      <c r="C24" s="8">
        <v>69097507</v>
      </c>
      <c r="D24" s="8">
        <f t="shared" ref="D24:D44" si="5">+C24/7.5345</f>
        <v>9170815.1834892817</v>
      </c>
      <c r="E24" s="8">
        <v>10652002</v>
      </c>
      <c r="F24" s="8">
        <v>10632844</v>
      </c>
      <c r="G24" s="8">
        <v>10626844</v>
      </c>
    </row>
    <row r="25" spans="1:7" x14ac:dyDescent="0.25">
      <c r="A25" s="11" t="s">
        <v>16</v>
      </c>
      <c r="B25" s="9" t="s">
        <v>17</v>
      </c>
      <c r="C25" s="8">
        <f>+C26+C34+C39</f>
        <v>69097507</v>
      </c>
      <c r="D25" s="8">
        <f t="shared" si="5"/>
        <v>9170815.1834892817</v>
      </c>
      <c r="E25" s="8">
        <f>+E26+E34+E39+E45+E49</f>
        <v>10652002</v>
      </c>
      <c r="F25" s="8">
        <f t="shared" ref="F25:G25" si="6">+F26+F34+F39+F45+F49</f>
        <v>10632844</v>
      </c>
      <c r="G25" s="8">
        <f t="shared" si="6"/>
        <v>10626844</v>
      </c>
    </row>
    <row r="26" spans="1:7" x14ac:dyDescent="0.25">
      <c r="A26" s="12" t="s">
        <v>7</v>
      </c>
      <c r="B26" s="9" t="s">
        <v>43</v>
      </c>
      <c r="C26" s="8">
        <f>+C27+C32</f>
        <v>68545449</v>
      </c>
      <c r="D26" s="8">
        <f t="shared" si="5"/>
        <v>9097544.4953215197</v>
      </c>
      <c r="E26" s="8">
        <f>+E27+E32</f>
        <v>8493117</v>
      </c>
      <c r="F26" s="8">
        <f t="shared" ref="F26:G26" si="7">+F27+F32</f>
        <v>8585901</v>
      </c>
      <c r="G26" s="8">
        <f t="shared" si="7"/>
        <v>8588705</v>
      </c>
    </row>
    <row r="27" spans="1:7" x14ac:dyDescent="0.25">
      <c r="A27" s="13" t="s">
        <v>3</v>
      </c>
      <c r="B27" s="9" t="s">
        <v>4</v>
      </c>
      <c r="C27" s="8">
        <f>+C28+C29+C30+C31</f>
        <v>68545449</v>
      </c>
      <c r="D27" s="8">
        <f t="shared" si="5"/>
        <v>9097544.4953215197</v>
      </c>
      <c r="E27" s="8">
        <f>+E28+E29+E30+E31</f>
        <v>8493117</v>
      </c>
      <c r="F27" s="8">
        <f t="shared" ref="F27:G27" si="8">+F28+F29+F30+F31</f>
        <v>8585901</v>
      </c>
      <c r="G27" s="8">
        <f t="shared" si="8"/>
        <v>8588705</v>
      </c>
    </row>
    <row r="28" spans="1:7" x14ac:dyDescent="0.25">
      <c r="A28" s="14" t="s">
        <v>7</v>
      </c>
      <c r="B28" s="9" t="s">
        <v>8</v>
      </c>
      <c r="C28" s="7">
        <v>19922076</v>
      </c>
      <c r="D28" s="7">
        <f t="shared" si="5"/>
        <v>2644113.8761696196</v>
      </c>
      <c r="E28" s="7">
        <v>2767117</v>
      </c>
      <c r="F28" s="7">
        <v>2764939</v>
      </c>
      <c r="G28" s="7">
        <v>2772743</v>
      </c>
    </row>
    <row r="29" spans="1:7" x14ac:dyDescent="0.25">
      <c r="A29" s="14" t="s">
        <v>5</v>
      </c>
      <c r="B29" s="9" t="s">
        <v>6</v>
      </c>
      <c r="C29" s="7">
        <v>48280469</v>
      </c>
      <c r="D29" s="7">
        <f t="shared" si="5"/>
        <v>6407919.4372552922</v>
      </c>
      <c r="E29" s="7">
        <v>5654910</v>
      </c>
      <c r="F29" s="7">
        <v>5749872</v>
      </c>
      <c r="G29" s="7">
        <v>5744872</v>
      </c>
    </row>
    <row r="30" spans="1:7" x14ac:dyDescent="0.25">
      <c r="A30" s="14" t="s">
        <v>9</v>
      </c>
      <c r="B30" s="9" t="s">
        <v>10</v>
      </c>
      <c r="C30" s="7">
        <v>319810</v>
      </c>
      <c r="D30" s="7">
        <f t="shared" si="5"/>
        <v>42446.081359081552</v>
      </c>
      <c r="E30" s="7">
        <v>57964</v>
      </c>
      <c r="F30" s="7">
        <v>57964</v>
      </c>
      <c r="G30" s="7">
        <v>57964</v>
      </c>
    </row>
    <row r="31" spans="1:7" x14ac:dyDescent="0.25">
      <c r="A31" s="14">
        <v>38</v>
      </c>
      <c r="B31" s="9" t="s">
        <v>15</v>
      </c>
      <c r="C31" s="7">
        <v>23094</v>
      </c>
      <c r="D31" s="7">
        <f t="shared" si="5"/>
        <v>3065.1005375273739</v>
      </c>
      <c r="E31" s="7">
        <v>13126</v>
      </c>
      <c r="F31" s="7">
        <v>13126</v>
      </c>
      <c r="G31" s="7">
        <v>13126</v>
      </c>
    </row>
    <row r="32" spans="1:7" x14ac:dyDescent="0.25">
      <c r="A32" s="13" t="s">
        <v>11</v>
      </c>
      <c r="B32" s="9" t="s">
        <v>12</v>
      </c>
      <c r="C32" s="8">
        <f>+C33</f>
        <v>0</v>
      </c>
      <c r="D32" s="8">
        <f t="shared" si="5"/>
        <v>0</v>
      </c>
      <c r="E32" s="8">
        <f>+E33</f>
        <v>0</v>
      </c>
      <c r="F32" s="8">
        <f t="shared" ref="F32:G32" si="9">+F33</f>
        <v>0</v>
      </c>
      <c r="G32" s="8">
        <f t="shared" si="9"/>
        <v>0</v>
      </c>
    </row>
    <row r="33" spans="1:7" x14ac:dyDescent="0.25">
      <c r="A33" s="14" t="s">
        <v>13</v>
      </c>
      <c r="B33" s="9" t="s">
        <v>14</v>
      </c>
      <c r="C33" s="7"/>
      <c r="D33" s="7">
        <f t="shared" si="5"/>
        <v>0</v>
      </c>
      <c r="E33" s="7">
        <v>0</v>
      </c>
      <c r="F33" s="7">
        <v>0</v>
      </c>
      <c r="G33" s="7">
        <v>0</v>
      </c>
    </row>
    <row r="34" spans="1:7" x14ac:dyDescent="0.25">
      <c r="A34" s="12" t="s">
        <v>20</v>
      </c>
      <c r="B34" s="9" t="s">
        <v>40</v>
      </c>
      <c r="C34" s="8">
        <f>+C35+C37</f>
        <v>0</v>
      </c>
      <c r="D34" s="8">
        <f t="shared" si="5"/>
        <v>0</v>
      </c>
      <c r="E34" s="8"/>
      <c r="F34" s="8"/>
      <c r="G34" s="8"/>
    </row>
    <row r="35" spans="1:7" x14ac:dyDescent="0.25">
      <c r="A35" s="13" t="s">
        <v>3</v>
      </c>
      <c r="B35" s="9" t="s">
        <v>4</v>
      </c>
      <c r="C35" s="8">
        <f>+C36</f>
        <v>0</v>
      </c>
      <c r="D35" s="8">
        <f t="shared" si="5"/>
        <v>0</v>
      </c>
      <c r="E35" s="8"/>
      <c r="F35" s="8"/>
      <c r="G35" s="8"/>
    </row>
    <row r="36" spans="1:7" x14ac:dyDescent="0.25">
      <c r="A36" s="14" t="s">
        <v>5</v>
      </c>
      <c r="B36" s="9" t="s">
        <v>6</v>
      </c>
      <c r="C36" s="7"/>
      <c r="D36" s="7">
        <f t="shared" si="5"/>
        <v>0</v>
      </c>
      <c r="E36" s="7"/>
      <c r="F36" s="7"/>
      <c r="G36" s="7"/>
    </row>
    <row r="37" spans="1:7" x14ac:dyDescent="0.25">
      <c r="A37" s="13" t="s">
        <v>11</v>
      </c>
      <c r="B37" s="9" t="s">
        <v>12</v>
      </c>
      <c r="C37" s="8">
        <f>+C38</f>
        <v>0</v>
      </c>
      <c r="D37" s="8">
        <f t="shared" si="5"/>
        <v>0</v>
      </c>
      <c r="E37" s="8"/>
      <c r="F37" s="8"/>
      <c r="G37" s="8"/>
    </row>
    <row r="38" spans="1:7" x14ac:dyDescent="0.25">
      <c r="A38" s="14" t="s">
        <v>13</v>
      </c>
      <c r="B38" s="9" t="s">
        <v>14</v>
      </c>
      <c r="C38" s="7"/>
      <c r="D38" s="7">
        <f t="shared" si="5"/>
        <v>0</v>
      </c>
      <c r="E38" s="7"/>
      <c r="F38" s="7"/>
      <c r="G38" s="7"/>
    </row>
    <row r="39" spans="1:7" x14ac:dyDescent="0.25">
      <c r="A39" s="12" t="s">
        <v>41</v>
      </c>
      <c r="B39" s="9" t="s">
        <v>42</v>
      </c>
      <c r="C39" s="8">
        <f>+C40+C43</f>
        <v>552058</v>
      </c>
      <c r="D39" s="8">
        <f t="shared" si="5"/>
        <v>73270.688167761633</v>
      </c>
      <c r="E39" s="8">
        <v>131885</v>
      </c>
      <c r="F39" s="8">
        <v>46943</v>
      </c>
      <c r="G39" s="8">
        <v>38139</v>
      </c>
    </row>
    <row r="40" spans="1:7" x14ac:dyDescent="0.25">
      <c r="A40" s="13" t="s">
        <v>3</v>
      </c>
      <c r="B40" s="9" t="s">
        <v>4</v>
      </c>
      <c r="C40" s="8">
        <f>C41+C42</f>
        <v>419058</v>
      </c>
      <c r="D40" s="8">
        <f t="shared" si="5"/>
        <v>55618.554648616358</v>
      </c>
      <c r="E40" s="8">
        <f>E41+E42</f>
        <v>131885</v>
      </c>
      <c r="F40" s="8">
        <f t="shared" ref="F40:G40" si="10">F41+F42</f>
        <v>46943</v>
      </c>
      <c r="G40" s="8">
        <f t="shared" si="10"/>
        <v>38139</v>
      </c>
    </row>
    <row r="41" spans="1:7" x14ac:dyDescent="0.25">
      <c r="A41" s="14" t="s">
        <v>7</v>
      </c>
      <c r="B41" s="9" t="s">
        <v>8</v>
      </c>
      <c r="C41" s="15">
        <v>239144</v>
      </c>
      <c r="D41" s="15"/>
      <c r="E41" s="15">
        <v>23665</v>
      </c>
      <c r="F41" s="15">
        <v>25843</v>
      </c>
      <c r="G41" s="15">
        <v>18039</v>
      </c>
    </row>
    <row r="42" spans="1:7" x14ac:dyDescent="0.25">
      <c r="A42" s="14" t="s">
        <v>5</v>
      </c>
      <c r="B42" s="9" t="s">
        <v>6</v>
      </c>
      <c r="C42" s="7">
        <v>179914</v>
      </c>
      <c r="D42" s="7">
        <f t="shared" si="5"/>
        <v>23878.691353109032</v>
      </c>
      <c r="E42" s="7">
        <v>108220</v>
      </c>
      <c r="F42" s="7">
        <v>21100</v>
      </c>
      <c r="G42" s="7">
        <v>20100</v>
      </c>
    </row>
    <row r="43" spans="1:7" x14ac:dyDescent="0.25">
      <c r="A43" s="13" t="s">
        <v>11</v>
      </c>
      <c r="B43" s="9" t="s">
        <v>12</v>
      </c>
      <c r="C43" s="8">
        <f>+C44</f>
        <v>133000</v>
      </c>
      <c r="D43" s="8">
        <f t="shared" ref="D43" si="11">+C43/7.5345</f>
        <v>17652.133519145264</v>
      </c>
      <c r="E43" s="8">
        <f>E44</f>
        <v>0</v>
      </c>
      <c r="F43" s="8">
        <f t="shared" ref="F43:G43" si="12">F44</f>
        <v>0</v>
      </c>
      <c r="G43" s="8">
        <f t="shared" si="12"/>
        <v>0</v>
      </c>
    </row>
    <row r="44" spans="1:7" x14ac:dyDescent="0.25">
      <c r="A44" s="14" t="s">
        <v>13</v>
      </c>
      <c r="B44" s="9" t="s">
        <v>14</v>
      </c>
      <c r="C44" s="7">
        <v>133000</v>
      </c>
      <c r="D44" s="7">
        <f t="shared" si="5"/>
        <v>17652.133519145264</v>
      </c>
      <c r="E44" s="7">
        <v>0</v>
      </c>
      <c r="F44" s="7">
        <v>0</v>
      </c>
      <c r="G44" s="7">
        <v>0</v>
      </c>
    </row>
    <row r="45" spans="1:7" x14ac:dyDescent="0.25">
      <c r="A45" s="12">
        <v>563</v>
      </c>
      <c r="B45" s="23" t="s">
        <v>47</v>
      </c>
      <c r="C45" s="8">
        <f>+C46+C49</f>
        <v>0</v>
      </c>
      <c r="D45" s="8">
        <f t="shared" ref="D45" si="13">+C45/7.5345</f>
        <v>0</v>
      </c>
      <c r="E45" s="8">
        <v>27000</v>
      </c>
      <c r="F45" s="8">
        <v>0</v>
      </c>
      <c r="G45" s="8">
        <v>0</v>
      </c>
    </row>
    <row r="46" spans="1:7" x14ac:dyDescent="0.25">
      <c r="A46" s="13" t="s">
        <v>3</v>
      </c>
      <c r="B46" s="9" t="s">
        <v>4</v>
      </c>
      <c r="C46" s="8">
        <f>C47+C48</f>
        <v>0</v>
      </c>
      <c r="D46" s="8">
        <f t="shared" ref="D46" si="14">+C46/7.5345</f>
        <v>0</v>
      </c>
      <c r="E46" s="8">
        <f>E47+E48</f>
        <v>27000</v>
      </c>
      <c r="F46" s="8">
        <f t="shared" ref="F46:G46" si="15">F47+F48</f>
        <v>0</v>
      </c>
      <c r="G46" s="8">
        <f t="shared" si="15"/>
        <v>0</v>
      </c>
    </row>
    <row r="47" spans="1:7" x14ac:dyDescent="0.25">
      <c r="A47" s="14" t="s">
        <v>7</v>
      </c>
      <c r="B47" s="9" t="s">
        <v>8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</row>
    <row r="48" spans="1:7" x14ac:dyDescent="0.25">
      <c r="A48" s="14" t="s">
        <v>5</v>
      </c>
      <c r="B48" s="9" t="s">
        <v>6</v>
      </c>
      <c r="C48" s="7"/>
      <c r="D48" s="7"/>
      <c r="E48" s="7">
        <v>27000</v>
      </c>
      <c r="F48" s="7"/>
      <c r="G48" s="7"/>
    </row>
    <row r="49" spans="1:9" x14ac:dyDescent="0.25">
      <c r="A49" s="12">
        <v>81</v>
      </c>
      <c r="B49" s="9" t="s">
        <v>46</v>
      </c>
      <c r="C49" s="8">
        <v>0</v>
      </c>
      <c r="D49" s="8">
        <v>0</v>
      </c>
      <c r="E49" s="8">
        <v>2000000</v>
      </c>
      <c r="F49" s="8">
        <v>2000000</v>
      </c>
      <c r="G49" s="8">
        <v>2000000</v>
      </c>
    </row>
    <row r="50" spans="1:9" x14ac:dyDescent="0.25">
      <c r="A50" s="13" t="s">
        <v>3</v>
      </c>
      <c r="B50" s="9" t="s">
        <v>4</v>
      </c>
      <c r="C50" s="8">
        <f>C51+C52</f>
        <v>0</v>
      </c>
      <c r="D50" s="8">
        <f t="shared" ref="D50" si="16">+C50/7.5345</f>
        <v>0</v>
      </c>
      <c r="E50" s="8">
        <f>E51+E52</f>
        <v>2000000</v>
      </c>
      <c r="F50" s="8">
        <f t="shared" ref="F50:G50" si="17">F51+F52</f>
        <v>2000000</v>
      </c>
      <c r="G50" s="8">
        <f t="shared" si="17"/>
        <v>2000000</v>
      </c>
    </row>
    <row r="51" spans="1:9" x14ac:dyDescent="0.25">
      <c r="A51" s="14" t="s">
        <v>7</v>
      </c>
      <c r="B51" s="9" t="s">
        <v>8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</row>
    <row r="52" spans="1:9" x14ac:dyDescent="0.25">
      <c r="A52" s="14" t="s">
        <v>5</v>
      </c>
      <c r="B52" s="9" t="s">
        <v>6</v>
      </c>
      <c r="C52" s="7"/>
      <c r="D52" s="7"/>
      <c r="E52" s="7">
        <v>2000000</v>
      </c>
      <c r="F52" s="7">
        <v>2000000</v>
      </c>
      <c r="G52" s="7">
        <v>2000000</v>
      </c>
    </row>
    <row r="53" spans="1:9" x14ac:dyDescent="0.25">
      <c r="A53" s="10" t="s">
        <v>29</v>
      </c>
      <c r="B53" s="9" t="s">
        <v>30</v>
      </c>
      <c r="C53" s="8">
        <v>701413</v>
      </c>
      <c r="D53" s="8">
        <f t="shared" ref="D53:D60" si="18">+C53/7.5345</f>
        <v>93093.503218528102</v>
      </c>
      <c r="E53" s="8">
        <v>75560</v>
      </c>
      <c r="F53" s="8">
        <v>75560</v>
      </c>
      <c r="G53" s="8">
        <v>75560</v>
      </c>
    </row>
    <row r="54" spans="1:9" x14ac:dyDescent="0.25">
      <c r="A54" s="11" t="s">
        <v>16</v>
      </c>
      <c r="B54" s="9" t="s">
        <v>17</v>
      </c>
      <c r="C54" s="8">
        <v>701413</v>
      </c>
      <c r="D54" s="8">
        <f t="shared" si="18"/>
        <v>93093.503218528102</v>
      </c>
      <c r="E54" s="8">
        <v>75560</v>
      </c>
      <c r="F54" s="8">
        <v>75560</v>
      </c>
      <c r="G54" s="8">
        <v>75560</v>
      </c>
      <c r="I54" s="16"/>
    </row>
    <row r="55" spans="1:9" x14ac:dyDescent="0.25">
      <c r="A55" s="12" t="s">
        <v>38</v>
      </c>
      <c r="B55" s="9" t="s">
        <v>39</v>
      </c>
      <c r="C55" s="8">
        <f>+C56+C59</f>
        <v>701413</v>
      </c>
      <c r="D55" s="8">
        <f t="shared" si="18"/>
        <v>93093.503218528102</v>
      </c>
      <c r="E55" s="8">
        <f>+E56+E59</f>
        <v>75560</v>
      </c>
      <c r="F55" s="8">
        <f>+F56+F59</f>
        <v>75560</v>
      </c>
      <c r="G55" s="8">
        <f>+G56+G59</f>
        <v>75560</v>
      </c>
    </row>
    <row r="56" spans="1:9" x14ac:dyDescent="0.25">
      <c r="A56" s="13" t="s">
        <v>3</v>
      </c>
      <c r="B56" s="9" t="s">
        <v>4</v>
      </c>
      <c r="C56" s="8">
        <f>+C57+C58</f>
        <v>678913</v>
      </c>
      <c r="D56" s="8">
        <f t="shared" si="18"/>
        <v>90107.24002919902</v>
      </c>
      <c r="E56" s="8">
        <f>+E57+E58</f>
        <v>75560</v>
      </c>
      <c r="F56" s="8">
        <f>+F57+F58</f>
        <v>75560</v>
      </c>
      <c r="G56" s="8">
        <f>+G57+G58</f>
        <v>75560</v>
      </c>
    </row>
    <row r="57" spans="1:9" x14ac:dyDescent="0.25">
      <c r="A57" s="14" t="s">
        <v>5</v>
      </c>
      <c r="B57" s="9" t="s">
        <v>6</v>
      </c>
      <c r="C57" s="7">
        <v>678913</v>
      </c>
      <c r="D57" s="7">
        <f t="shared" si="18"/>
        <v>90107.24002919902</v>
      </c>
      <c r="E57" s="7">
        <v>75560</v>
      </c>
      <c r="F57" s="7">
        <v>75560</v>
      </c>
      <c r="G57" s="7">
        <v>75560</v>
      </c>
    </row>
    <row r="58" spans="1:9" x14ac:dyDescent="0.25">
      <c r="A58" s="14" t="s">
        <v>9</v>
      </c>
      <c r="B58" s="9" t="s">
        <v>10</v>
      </c>
      <c r="C58" s="7"/>
      <c r="D58" s="7">
        <f t="shared" si="18"/>
        <v>0</v>
      </c>
      <c r="E58" s="7"/>
      <c r="F58" s="7"/>
      <c r="G58" s="7"/>
    </row>
    <row r="59" spans="1:9" x14ac:dyDescent="0.25">
      <c r="A59" s="13" t="s">
        <v>11</v>
      </c>
      <c r="B59" s="9" t="s">
        <v>12</v>
      </c>
      <c r="C59" s="8">
        <f>+C60</f>
        <v>22500</v>
      </c>
      <c r="D59" s="8">
        <f t="shared" si="18"/>
        <v>2986.2631893290859</v>
      </c>
      <c r="E59" s="8"/>
      <c r="F59" s="8"/>
      <c r="G59" s="8"/>
    </row>
    <row r="60" spans="1:9" x14ac:dyDescent="0.25">
      <c r="A60" s="14" t="s">
        <v>13</v>
      </c>
      <c r="B60" s="9" t="s">
        <v>14</v>
      </c>
      <c r="C60" s="7">
        <v>22500</v>
      </c>
      <c r="D60" s="7">
        <f t="shared" si="18"/>
        <v>2986.2631893290859</v>
      </c>
      <c r="E60" s="7"/>
      <c r="F60" s="7"/>
      <c r="G60" s="7"/>
    </row>
    <row r="61" spans="1:9" x14ac:dyDescent="0.25">
      <c r="A61" s="10" t="s">
        <v>31</v>
      </c>
      <c r="B61" s="9" t="s">
        <v>45</v>
      </c>
      <c r="C61" s="8">
        <v>621934</v>
      </c>
      <c r="D61" s="8">
        <f t="shared" ref="D61:D65" si="19">+C61/7.5345</f>
        <v>82544.827128542034</v>
      </c>
      <c r="E61" s="8"/>
      <c r="F61" s="8"/>
      <c r="G61" s="8"/>
    </row>
    <row r="62" spans="1:9" x14ac:dyDescent="0.25">
      <c r="A62" s="11" t="s">
        <v>16</v>
      </c>
      <c r="B62" s="9" t="s">
        <v>17</v>
      </c>
      <c r="C62" s="8">
        <v>621934</v>
      </c>
      <c r="D62" s="8">
        <f t="shared" si="19"/>
        <v>82544.827128542034</v>
      </c>
      <c r="E62" s="8"/>
      <c r="F62" s="8"/>
      <c r="G62" s="8"/>
    </row>
    <row r="63" spans="1:9" x14ac:dyDescent="0.25">
      <c r="A63" s="12">
        <v>563</v>
      </c>
      <c r="B63" s="22" t="s">
        <v>47</v>
      </c>
      <c r="C63" s="8">
        <v>621934</v>
      </c>
      <c r="D63" s="8">
        <f t="shared" si="19"/>
        <v>82544.827128542034</v>
      </c>
      <c r="E63" s="8"/>
      <c r="F63" s="8"/>
      <c r="G63" s="8"/>
    </row>
    <row r="64" spans="1:9" x14ac:dyDescent="0.25">
      <c r="A64" s="13" t="s">
        <v>3</v>
      </c>
      <c r="B64" s="9" t="s">
        <v>4</v>
      </c>
      <c r="C64" s="18">
        <f>+C65+C66</f>
        <v>621934</v>
      </c>
      <c r="D64" s="18">
        <f t="shared" si="19"/>
        <v>82544.827128542034</v>
      </c>
      <c r="E64" s="18">
        <f>+E65+E66</f>
        <v>0</v>
      </c>
      <c r="F64" s="18">
        <f>+F65+F66</f>
        <v>0</v>
      </c>
      <c r="G64" s="18">
        <f>+G65+G66</f>
        <v>0</v>
      </c>
    </row>
    <row r="65" spans="1:7" x14ac:dyDescent="0.25">
      <c r="A65" s="14" t="s">
        <v>7</v>
      </c>
      <c r="B65" s="17" t="s">
        <v>8</v>
      </c>
      <c r="C65" s="21">
        <v>150000</v>
      </c>
      <c r="D65" s="7">
        <f t="shared" si="19"/>
        <v>19908.421262193908</v>
      </c>
      <c r="E65" s="19"/>
      <c r="F65" s="19"/>
      <c r="G65" s="19"/>
    </row>
    <row r="66" spans="1:7" x14ac:dyDescent="0.25">
      <c r="A66" s="14" t="s">
        <v>5</v>
      </c>
      <c r="B66" s="17" t="s">
        <v>6</v>
      </c>
      <c r="C66" s="21">
        <v>471934</v>
      </c>
      <c r="D66" s="20"/>
      <c r="E66" s="19"/>
      <c r="F66" s="19"/>
      <c r="G66" s="19"/>
    </row>
  </sheetData>
  <mergeCells count="1">
    <mergeCell ref="A3:G3"/>
  </mergeCells>
  <pageMargins left="0.7" right="0.7" top="0.75" bottom="0.75" header="0.3" footer="0.3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POLJOPRIVREDNI INSTITUT OSIJEK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mzagorac</dc:creator>
  <cp:lastModifiedBy>Branka Mijic</cp:lastModifiedBy>
  <cp:lastPrinted>2022-12-07T11:28:19Z</cp:lastPrinted>
  <dcterms:created xsi:type="dcterms:W3CDTF">2022-09-23T10:37:40Z</dcterms:created>
  <dcterms:modified xsi:type="dcterms:W3CDTF">2022-12-07T11:28:32Z</dcterms:modified>
</cp:coreProperties>
</file>